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0" yWindow="0" windowWidth="21600" windowHeight="9210" tabRatio="676" activeTab="0"/>
  </bookViews>
  <sheets>
    <sheet name="IMPORTANTE" sheetId="1" r:id="rId1"/>
    <sheet name="Calcolo Orchestra" sheetId="2" r:id="rId2"/>
    <sheet name="Calcolo Strum. Mecc." sheetId="3" r:id="rId3"/>
    <sheet name="Calcolo Finale" sheetId="4" r:id="rId4"/>
    <sheet name="Tabella SIAE" sheetId="5" r:id="rId5"/>
    <sheet name="Tabella SCF" sheetId="6" r:id="rId6"/>
  </sheets>
  <definedNames/>
  <calcPr fullCalcOnLoad="1"/>
</workbook>
</file>

<file path=xl/sharedStrings.xml><?xml version="1.0" encoding="utf-8"?>
<sst xmlns="http://schemas.openxmlformats.org/spreadsheetml/2006/main" count="188" uniqueCount="99">
  <si>
    <t>SOGGETTO ORGANIZZATORE</t>
  </si>
  <si>
    <t>DA</t>
  </si>
  <si>
    <t>A</t>
  </si>
  <si>
    <t>oltre</t>
  </si>
  <si>
    <t>ABITANTI</t>
  </si>
  <si>
    <t>Contributi non istituzionali da enti pubblici</t>
  </si>
  <si>
    <t>IMPORTANTE</t>
  </si>
  <si>
    <t>Ogni fattura SIAE deve contenere:</t>
  </si>
  <si>
    <t>Feste Zonali Piccole: una sola Pro Loco per manifestazioni in Frazioni o Comuni</t>
  </si>
  <si>
    <t>Feste Zonali Medie: una sola Pro Loco per manifestazioni in Frazioni o Comuni</t>
  </si>
  <si>
    <t>Feste Piccole: una sola Pro Loco per manifestazioni in Frazioni o Comuni</t>
  </si>
  <si>
    <t>Feste Medie Piccole: una sola Pro Loco per manifestazioni in Frazioni o Comuni</t>
  </si>
  <si>
    <t>Feste Medie: una sola Pro Loco o Unioni di Pro Loco coordinate UNPLI per manifestazioni in Frazioni o Comuni</t>
  </si>
  <si>
    <t>Feste Medie Grandi: unioni di Pro Loco coordinate UNPLI per manifestazioni in Comuni o Province</t>
  </si>
  <si>
    <t>Feste Grandi: unioni di Pro Loco coordinate UNPLI per manifestazioni in Comuni o Province</t>
  </si>
  <si>
    <t>COMPENSO DEM</t>
  </si>
  <si>
    <t>- il codice 59 - nella parte sinistra della fattura</t>
  </si>
  <si>
    <t>- il codice 3891 "QUOTA UNPLI" - nella parte destra della fattura</t>
  </si>
  <si>
    <t>Pro Loco in Frazioni o Comuni fino a 1.000 abitanti</t>
  </si>
  <si>
    <t>Pro Loco in Frazioni o Comuni da 1.001 a 3.000 abitanti</t>
  </si>
  <si>
    <t>Pro Loco in Frazioni o Comuni da 3.001 a 6.000 abitanti</t>
  </si>
  <si>
    <t>Pro Loco in Frazioni o Comuni da 6.001 a 15.000 abitanti</t>
  </si>
  <si>
    <t>Pro Loco o Unioni di Pro Loco coordinate UNPLI in Frazioni o Comuni da 15.0001 a 40.000 abitanti</t>
  </si>
  <si>
    <t>Pro Loco o Unioni di Pro Loco coordinate UNPLI in Comuni o Province da 40.0001 a 100.000 abitanti</t>
  </si>
  <si>
    <t>Pro Loco o Unioni di Pro Loco coordinate UNPLI in Comuni o Province con oltre 100.000 abitanti</t>
  </si>
  <si>
    <t>- sconto associativo SIAE a favore Pro Loco</t>
  </si>
  <si>
    <t>- sconto associativo SIAE a favore UNPLI</t>
  </si>
  <si>
    <t>- la dicitura "UNPLI" o "ASSOCIATO" nella parte sinistra della fattura</t>
  </si>
  <si>
    <t>Biglietti</t>
  </si>
  <si>
    <t>Consumazioni</t>
  </si>
  <si>
    <t>Sponsorizzazioni da privati</t>
  </si>
  <si>
    <t>L'IVA va versata trimestralmente, utilizzando il mod. F24.</t>
  </si>
  <si>
    <t>Nel mod. 1026 va indicato:</t>
  </si>
  <si>
    <t>- l'incasso connesso alla musica</t>
  </si>
  <si>
    <t>- l'incasso da sponsorizzazioni</t>
  </si>
  <si>
    <t>- l'incasso della pubblicità (ATTENZIONE: non assoggetato a SIAE)</t>
  </si>
  <si>
    <t>I diritti amministrativi SIAE hanno un importo massimo di 5 €.</t>
  </si>
  <si>
    <t>FOGLIO DI CALCOLO DEM PER MANIFESTAZIONI NON GRATUITE - CALCOLO FINALE</t>
  </si>
  <si>
    <t>Per quanto riguarda manifestazioni cinematografiche, sfilate di moda, suoni e luci/fontane luminose fare riferimento ai tariffari aggiornati del memorandum SIAE per le Pro Loco d'Italia.</t>
  </si>
  <si>
    <t>I fogli di calcolo servono per spettacoli musicali veri e propri, festival di canzoni, concerti di musica leggera, classica, jazz, concerti di danza e balletti, concerti di bande e majorette, rassegne di gruppi folcloristici, corsi carnevaleschi e rievocazioni storiche, spettacoli di arte varia, trattenimenti danzanti, concertini.</t>
  </si>
  <si>
    <t>Nome manifestazione</t>
  </si>
  <si>
    <t>Mese</t>
  </si>
  <si>
    <t>Anno</t>
  </si>
  <si>
    <t>Durata in giorni con musica</t>
  </si>
  <si>
    <t>B</t>
  </si>
  <si>
    <t>C</t>
  </si>
  <si>
    <t>D</t>
  </si>
  <si>
    <t>E</t>
  </si>
  <si>
    <t>F</t>
  </si>
  <si>
    <t>FOGLIO DI CALCOLO DEM PER MANIFESTAZIONI NON GRATUITE - ESECUZIONE MUSICALE CON ORCHESTRA</t>
  </si>
  <si>
    <t>FOGLIO DI CALCOLO DEM PER MANIFESTAZIONI NON GRATUITE - ESECUZIONE MUSICALE CON STRUMENTO MECCANICO</t>
  </si>
  <si>
    <t>SOGGETTO ORGANIZZATORE Numero abitanti della località (area coinvolta o solo capoluogo o solo frazione)</t>
  </si>
  <si>
    <t>Data</t>
  </si>
  <si>
    <t>Oblazioni</t>
  </si>
  <si>
    <t>Gennaio</t>
  </si>
  <si>
    <t>Febbraio</t>
  </si>
  <si>
    <t>Marzo</t>
  </si>
  <si>
    <t>Aprile</t>
  </si>
  <si>
    <t>Maggio</t>
  </si>
  <si>
    <t>Giugno</t>
  </si>
  <si>
    <t>Luglio</t>
  </si>
  <si>
    <t>Agosto</t>
  </si>
  <si>
    <t>Settembre</t>
  </si>
  <si>
    <t>Ottobre</t>
  </si>
  <si>
    <t>Novembre</t>
  </si>
  <si>
    <t>Dicembre</t>
  </si>
  <si>
    <t>Totale</t>
  </si>
  <si>
    <t>Compenso DEM giornaliero minimo da garantire</t>
  </si>
  <si>
    <t>Giorno di manifestazione</t>
  </si>
  <si>
    <t>SI</t>
  </si>
  <si>
    <t>NO</t>
  </si>
  <si>
    <t>Quota UNPLI 5% del compenso DEM</t>
  </si>
  <si>
    <t>Contributi e sovvenzioni liberali</t>
  </si>
  <si>
    <t>DEM Orchestra</t>
  </si>
  <si>
    <t>DEM Strum. Meccanico</t>
  </si>
  <si>
    <t>Compenso DEM</t>
  </si>
  <si>
    <t>Imponibile DEM</t>
  </si>
  <si>
    <t>Giorno di manifest.</t>
  </si>
  <si>
    <t>Quota SCF-AFI</t>
  </si>
  <si>
    <t>Quota UNPLI     (5% DEM)</t>
  </si>
  <si>
    <t>Totale fattura da pagare                  (IVA compresa)</t>
  </si>
  <si>
    <t>Biglietti con consumazione inclusa</t>
  </si>
  <si>
    <t>CONVENZIONE SCF - UNPLI</t>
  </si>
  <si>
    <t>Tariffa base a giornata al netto degli sconti associativi (-20%)  
(IVA ESCLUSA)</t>
  </si>
  <si>
    <t>Sconti alle Pro Loco in base alle convenzioni SIAE e SCF:</t>
  </si>
  <si>
    <t>- sconto associativo SCF a favore Pro Loco</t>
  </si>
  <si>
    <t>Imponibile SCF</t>
  </si>
  <si>
    <t>IVA 22% DEM + SCF</t>
  </si>
  <si>
    <t>ACCORPAMENTO TARIFFE SCF (95+5)</t>
  </si>
  <si>
    <t>COMPENSI ANNO 2019 (IVA ESCLUSA)</t>
  </si>
  <si>
    <t>Tabella dei compensi MINIMI per manifestazioni non gratuite - Colonna 1 - Anno 2023
COLONNA 1: Corsi carnevaleschi e rievocazioni storiche, concertini e trattenimenti danzanti</t>
  </si>
  <si>
    <r>
      <t xml:space="preserve">I compensi riguardano esclusivamente le esecuzioni del repertorio sociale amministrato dalla Sezione Musica. Sono pertanto escluse le utilizzazioni del repertorio delle altre Sezioni:                                                                                                                             </t>
    </r>
    <r>
      <rPr>
        <b/>
        <sz val="12"/>
        <rFont val="Arial"/>
        <family val="2"/>
      </rPr>
      <t>Sezione DOR:</t>
    </r>
    <r>
      <rPr>
        <sz val="12"/>
        <rFont val="Arial"/>
        <family val="2"/>
      </rPr>
      <t xml:space="preserve"> opere drammatciche, operette, riviste ed opere analoghe;                   </t>
    </r>
    <r>
      <rPr>
        <b/>
        <sz val="12"/>
        <rFont val="Arial"/>
        <family val="2"/>
      </rPr>
      <t>Sezione LIRICA:</t>
    </r>
    <r>
      <rPr>
        <sz val="12"/>
        <rFont val="Arial"/>
        <family val="2"/>
      </rPr>
      <t xml:space="preserve"> opere liriche, balletti, oratori ed opere analoghe;                                </t>
    </r>
    <r>
      <rPr>
        <b/>
        <sz val="12"/>
        <rFont val="Arial"/>
        <family val="2"/>
      </rPr>
      <t>Sezione OLAF:</t>
    </r>
    <r>
      <rPr>
        <sz val="12"/>
        <rFont val="Arial"/>
        <family val="2"/>
      </rPr>
      <t xml:space="preserve"> opere scritte ed orali nel campo letterario e scientifico, recitazione in pubblico.</t>
    </r>
  </si>
  <si>
    <t>Inviare al mandatario copia della tessera associativa UNPLI a inizio anno</t>
  </si>
  <si>
    <t>E' necessario inviare alla SIAE i documenti di chiusura manifestazione entro e non oltre il QUINTO giorno; il primo giorno dell'evento conta come primo giorno dei cinque (salvo diversi accordi con il mandatario).</t>
  </si>
  <si>
    <t>L'ISI (Imposta sugli spettacoli) va versata entro e non oltre il QUINTO giorno successivo alla chiusura della manifestazione, utilizzando il modello F24 causale 6728 (riguarda solo gli spettacoli musicali con strumento meccanico e con consumazione inclusa).</t>
  </si>
  <si>
    <t>- l'incasso non connesso alla musica su altro - specificando fuori dalla musica (ATTENZIONE: non assoggetato a SIAE)</t>
  </si>
  <si>
    <t>In caso di maltempo, per evitare di pagare il compenso SIAE, è necessario inviare una mail almeno 24 ore prima dell'evento nel quale si attesta la mancata esecuzione musicale (se in seguito, tempo permettendo si fosse svolta l'esecuzione musicale, comunicare tramite mail al mandatario)</t>
  </si>
  <si>
    <t>N.B. Gli spettacoli di cabaret sono composti dalla parte musicale e dalla parte teatrale. Per quest'ultima vale quanto previsto per il teatro.</t>
  </si>
  <si>
    <t>N.B. Per ogni contratto musicale aperto serve che la Pro Loco si faccia dare copia del certificato di agibilità O copia di esenzione del certificato di agibilità</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</si>
</sst>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 ;[Red]\-#,##0\ "/>
    <numFmt numFmtId="173" formatCode="&quot;€&quot;\ #,##0.00"/>
    <numFmt numFmtId="174" formatCode="0_ ;[Red]\-0\ "/>
  </numFmts>
  <fonts count="51">
    <font>
      <sz val="11"/>
      <color theme="1"/>
      <name val="Calibri"/>
      <family val="2"/>
    </font>
    <font>
      <sz val="11"/>
      <color indexed="8"/>
      <name val="Calibri"/>
      <family val="2"/>
    </font>
    <font>
      <sz val="12"/>
      <name val="Arial"/>
      <family val="2"/>
    </font>
    <font>
      <b/>
      <sz val="12"/>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20"/>
      <color indexed="8"/>
      <name val="Calibri"/>
      <family val="2"/>
    </font>
    <font>
      <b/>
      <sz val="14"/>
      <name val="Calibri"/>
      <family val="2"/>
    </font>
    <font>
      <b/>
      <sz val="16"/>
      <color indexed="8"/>
      <name val="Calibri"/>
      <family val="2"/>
    </font>
    <font>
      <b/>
      <sz val="14"/>
      <color indexed="8"/>
      <name val="Calibri"/>
      <family val="2"/>
    </font>
    <font>
      <sz val="20"/>
      <color indexed="8"/>
      <name val="Calibri"/>
      <family val="2"/>
    </font>
    <font>
      <b/>
      <sz val="11"/>
      <name val="Calibri"/>
      <family val="2"/>
    </font>
    <font>
      <b/>
      <u val="single"/>
      <sz val="14"/>
      <color indexed="8"/>
      <name val="Calibri"/>
      <family val="2"/>
    </font>
    <font>
      <b/>
      <i/>
      <sz val="16"/>
      <color indexed="8"/>
      <name val="Calibri"/>
      <family val="2"/>
    </font>
    <font>
      <sz val="8"/>
      <name val="Segoe U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20"/>
      <color theme="1"/>
      <name val="Calibri"/>
      <family val="2"/>
    </font>
    <font>
      <b/>
      <sz val="16"/>
      <color theme="1"/>
      <name val="Calibri"/>
      <family val="2"/>
    </font>
    <font>
      <b/>
      <sz val="14"/>
      <color theme="1"/>
      <name val="Calibri"/>
      <family val="2"/>
    </font>
    <font>
      <sz val="20"/>
      <color theme="1"/>
      <name val="Calibri"/>
      <family val="2"/>
    </font>
    <font>
      <b/>
      <u val="single"/>
      <sz val="14"/>
      <color theme="1"/>
      <name val="Calibri"/>
      <family val="2"/>
    </font>
    <font>
      <b/>
      <i/>
      <sz val="16"/>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FF99"/>
        <bgColor indexed="64"/>
      </patternFill>
    </fill>
    <fill>
      <patternFill patternType="solid">
        <fgColor theme="0" tint="-0.04997999966144562"/>
        <bgColor indexed="64"/>
      </patternFill>
    </fill>
    <fill>
      <patternFill patternType="solid">
        <fgColor rgb="FF99FF66"/>
        <bgColor indexed="64"/>
      </patternFill>
    </fill>
    <fill>
      <patternFill patternType="solid">
        <fgColor indexed="13"/>
        <bgColor indexed="64"/>
      </patternFill>
    </fill>
    <fill>
      <patternFill patternType="solid">
        <fgColor rgb="FFFFFF0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double"/>
      <right/>
      <top style="thin"/>
      <bottom style="thin"/>
    </border>
    <border>
      <left style="medium">
        <color rgb="FF00B050"/>
      </left>
      <right style="medium">
        <color rgb="FF00B050"/>
      </right>
      <top style="medium">
        <color rgb="FF00B050"/>
      </top>
      <bottom style="medium">
        <color rgb="FF00B050"/>
      </bottom>
    </border>
    <border>
      <left/>
      <right/>
      <top style="thin"/>
      <bottom style="thin"/>
    </border>
    <border>
      <left/>
      <right style="thin"/>
      <top/>
      <bottom style="thin"/>
    </border>
    <border>
      <left style="medium">
        <color rgb="FFFF0000"/>
      </left>
      <right style="medium">
        <color rgb="FFFF0000"/>
      </right>
      <top style="medium">
        <color rgb="FFFF0000"/>
      </top>
      <bottom style="medium">
        <color rgb="FFFF0000"/>
      </bottom>
    </border>
    <border>
      <left/>
      <right/>
      <top/>
      <bottom style="thin"/>
    </border>
    <border>
      <left style="thin"/>
      <right style="thin"/>
      <top/>
      <bottom style="thin"/>
    </border>
    <border>
      <left style="thin"/>
      <right/>
      <top style="thin"/>
      <bottom style="thin"/>
    </border>
    <border>
      <left/>
      <right style="thin"/>
      <top style="thin"/>
      <bottom style="thin"/>
    </border>
    <border>
      <left style="thin"/>
      <right style="thin"/>
      <top style="thin"/>
      <bottom/>
    </border>
    <border>
      <left style="thick"/>
      <right/>
      <top/>
      <bottom/>
    </border>
    <border>
      <left style="medium">
        <color rgb="FFFF0000"/>
      </left>
      <right/>
      <top/>
      <bottom/>
    </border>
    <border>
      <left/>
      <right style="thin"/>
      <top style="thin"/>
      <bottom/>
    </border>
    <border>
      <left style="medium">
        <color rgb="FF00B050"/>
      </left>
      <right style="medium">
        <color rgb="FF00B050"/>
      </right>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top style="thin"/>
      <bottom/>
    </border>
    <border>
      <left style="medium">
        <color rgb="FF00B050"/>
      </left>
      <right/>
      <top style="medium">
        <color rgb="FF00B050"/>
      </top>
      <bottom style="medium">
        <color rgb="FF00B050"/>
      </bottom>
    </border>
    <border>
      <left/>
      <right style="medium">
        <color rgb="FF00B050"/>
      </right>
      <top style="medium">
        <color rgb="FF00B050"/>
      </top>
      <bottom style="medium">
        <color rgb="FF00B050"/>
      </bottom>
    </border>
    <border>
      <left style="thin"/>
      <right/>
      <top style="thin"/>
      <bottom style="medium">
        <color rgb="FF00B050"/>
      </bottom>
    </border>
    <border>
      <left/>
      <right/>
      <top style="thin"/>
      <bottom style="medium">
        <color rgb="FF00B050"/>
      </bottom>
    </border>
    <border>
      <left/>
      <right/>
      <top style="medium">
        <color rgb="FF00B050"/>
      </top>
      <bottom style="medium">
        <color rgb="FF00B050"/>
      </bottom>
    </border>
    <border>
      <left/>
      <right style="thin"/>
      <top style="thin"/>
      <bottom style="medium">
        <color rgb="FF00B050"/>
      </bottom>
    </border>
    <border>
      <left/>
      <right/>
      <top style="thin"/>
      <bottom/>
    </border>
    <border>
      <left style="thin"/>
      <right/>
      <top style="thin"/>
      <bottom style="medium">
        <color rgb="FFFF0000"/>
      </bottom>
    </border>
    <border>
      <left/>
      <right/>
      <top style="thin"/>
      <bottom style="medium">
        <color rgb="FFFF0000"/>
      </bottom>
    </border>
    <border>
      <left/>
      <right style="thin"/>
      <top style="thin"/>
      <bottom style="medium">
        <color rgb="FFFF0000"/>
      </bottom>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
      <left style="thick"/>
      <right/>
      <top style="thick"/>
      <bottom/>
    </border>
    <border>
      <left/>
      <right/>
      <top style="thick"/>
      <bottom/>
    </border>
    <border>
      <left/>
      <right style="thick"/>
      <top style="thick"/>
      <bottom/>
    </border>
    <border>
      <left/>
      <right style="thick"/>
      <top/>
      <bottom/>
    </border>
    <border>
      <left style="thick"/>
      <right/>
      <top/>
      <bottom style="thick"/>
    </border>
    <border>
      <left/>
      <right/>
      <top/>
      <bottom style="thick"/>
    </border>
    <border>
      <left/>
      <right style="thick"/>
      <top/>
      <bottom style="thick"/>
    </border>
    <border>
      <left style="thin"/>
      <right/>
      <top style="thick"/>
      <bottom style="thin"/>
    </border>
    <border>
      <left/>
      <right style="thin"/>
      <top style="thick"/>
      <bottom style="thin"/>
    </border>
    <border>
      <left style="thin"/>
      <right style="thin"/>
      <top style="thick"/>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0" borderId="2" applyNumberFormat="0" applyFill="0" applyAlignment="0" applyProtection="0"/>
    <xf numFmtId="0" fontId="32" fillId="21" borderId="3" applyNumberFormat="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0" fontId="35" fillId="20" borderId="5"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1" borderId="0" applyNumberFormat="0" applyBorder="0" applyAlignment="0" applyProtection="0"/>
    <xf numFmtId="0" fontId="4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69">
    <xf numFmtId="0" fontId="0" fillId="0" borderId="0" xfId="0" applyFont="1" applyAlignment="1">
      <alignment/>
    </xf>
    <xf numFmtId="0" fontId="42" fillId="0" borderId="10" xfId="0" applyFont="1" applyBorder="1" applyAlignment="1">
      <alignment horizontal="center" vertical="center" wrapText="1"/>
    </xf>
    <xf numFmtId="0" fontId="0" fillId="0" borderId="10" xfId="0" applyFont="1" applyBorder="1" applyAlignment="1">
      <alignment horizontal="center" vertical="center" wrapText="1"/>
    </xf>
    <xf numFmtId="172" fontId="0" fillId="0" borderId="10" xfId="0" applyNumberFormat="1" applyFont="1" applyBorder="1" applyAlignment="1">
      <alignment horizontal="center" vertical="center" wrapText="1"/>
    </xf>
    <xf numFmtId="0" fontId="0" fillId="0" borderId="0" xfId="0" applyFont="1" applyAlignment="1">
      <alignment wrapText="1"/>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left" indent="1"/>
      <protection/>
    </xf>
    <xf numFmtId="0" fontId="0" fillId="0" borderId="0" xfId="0" applyFont="1" applyFill="1" applyBorder="1" applyAlignment="1" applyProtection="1">
      <alignment/>
      <protection/>
    </xf>
    <xf numFmtId="0" fontId="45" fillId="0" borderId="0" xfId="0" applyFont="1" applyAlignment="1">
      <alignment horizontal="right" vertical="top"/>
    </xf>
    <xf numFmtId="0" fontId="0" fillId="0" borderId="0" xfId="0" applyFont="1" applyAlignment="1">
      <alignment horizontal="center" vertical="center" wrapText="1"/>
    </xf>
    <xf numFmtId="0" fontId="45" fillId="0" borderId="0" xfId="0" applyFont="1" applyAlignment="1">
      <alignment horizontal="right" vertical="top" wrapText="1"/>
    </xf>
    <xf numFmtId="49" fontId="0" fillId="0" borderId="0" xfId="0" applyNumberFormat="1" applyFont="1" applyBorder="1" applyAlignment="1" applyProtection="1">
      <alignment/>
      <protection/>
    </xf>
    <xf numFmtId="0" fontId="0" fillId="0" borderId="0" xfId="0" applyFont="1" applyFill="1" applyAlignment="1" applyProtection="1">
      <alignment/>
      <protection/>
    </xf>
    <xf numFmtId="172" fontId="0" fillId="0" borderId="0" xfId="43" applyNumberFormat="1" applyFont="1" applyFill="1" applyBorder="1" applyAlignment="1" applyProtection="1">
      <alignment/>
      <protection/>
    </xf>
    <xf numFmtId="172" fontId="0" fillId="0" borderId="0" xfId="0" applyNumberFormat="1" applyFont="1" applyFill="1" applyBorder="1" applyAlignment="1" applyProtection="1">
      <alignment/>
      <protection/>
    </xf>
    <xf numFmtId="8" fontId="0" fillId="0" borderId="0" xfId="0" applyNumberFormat="1" applyFont="1" applyFill="1" applyBorder="1" applyAlignment="1" applyProtection="1">
      <alignment/>
      <protection/>
    </xf>
    <xf numFmtId="8" fontId="0" fillId="0" borderId="0" xfId="0" applyNumberFormat="1" applyFont="1" applyFill="1" applyBorder="1" applyAlignment="1" applyProtection="1">
      <alignment/>
      <protection/>
    </xf>
    <xf numFmtId="0" fontId="42" fillId="0" borderId="0" xfId="0" applyFont="1" applyFill="1" applyAlignment="1" applyProtection="1">
      <alignment horizontal="left" vertical="center"/>
      <protection/>
    </xf>
    <xf numFmtId="0" fontId="0" fillId="33" borderId="11" xfId="0" applyFont="1" applyFill="1" applyBorder="1" applyAlignment="1" applyProtection="1">
      <alignment horizontal="center"/>
      <protection/>
    </xf>
    <xf numFmtId="8" fontId="0" fillId="0" borderId="12" xfId="0" applyNumberFormat="1" applyFont="1" applyBorder="1" applyAlignment="1" applyProtection="1">
      <alignment/>
      <protection locked="0"/>
    </xf>
    <xf numFmtId="8" fontId="0" fillId="34" borderId="13" xfId="0" applyNumberFormat="1" applyFont="1" applyFill="1" applyBorder="1" applyAlignment="1" applyProtection="1">
      <alignment/>
      <protection/>
    </xf>
    <xf numFmtId="8" fontId="0" fillId="34" borderId="10" xfId="0" applyNumberFormat="1" applyFont="1" applyFill="1" applyBorder="1" applyAlignment="1" applyProtection="1">
      <alignment/>
      <protection/>
    </xf>
    <xf numFmtId="0" fontId="42" fillId="33" borderId="10" xfId="0" applyFont="1" applyFill="1" applyBorder="1" applyAlignment="1" applyProtection="1">
      <alignment horizontal="left" vertical="center"/>
      <protection/>
    </xf>
    <xf numFmtId="8" fontId="0" fillId="34" borderId="14" xfId="0" applyNumberFormat="1" applyFont="1" applyFill="1" applyBorder="1" applyAlignment="1" applyProtection="1">
      <alignment horizontal="right"/>
      <protection/>
    </xf>
    <xf numFmtId="8" fontId="0" fillId="34" borderId="15" xfId="0" applyNumberFormat="1" applyFont="1" applyFill="1" applyBorder="1" applyAlignment="1" applyProtection="1">
      <alignment horizontal="right"/>
      <protection/>
    </xf>
    <xf numFmtId="49" fontId="42" fillId="35" borderId="10" xfId="0" applyNumberFormat="1" applyFont="1" applyFill="1" applyBorder="1" applyAlignment="1" applyProtection="1">
      <alignment horizontal="center"/>
      <protection/>
    </xf>
    <xf numFmtId="0" fontId="42" fillId="0" borderId="0" xfId="0" applyFont="1" applyFill="1" applyBorder="1" applyAlignment="1" applyProtection="1">
      <alignment horizontal="center" vertical="center"/>
      <protection/>
    </xf>
    <xf numFmtId="0" fontId="42" fillId="0" borderId="0" xfId="0" applyFont="1" applyFill="1" applyBorder="1" applyAlignment="1" applyProtection="1">
      <alignment horizontal="left" vertical="center" indent="1"/>
      <protection/>
    </xf>
    <xf numFmtId="49" fontId="0" fillId="33" borderId="10" xfId="0" applyNumberFormat="1" applyFont="1" applyFill="1" applyBorder="1" applyAlignment="1" applyProtection="1">
      <alignment/>
      <protection/>
    </xf>
    <xf numFmtId="9" fontId="42" fillId="33" borderId="10" xfId="0" applyNumberFormat="1" applyFont="1" applyFill="1" applyBorder="1" applyAlignment="1" applyProtection="1">
      <alignment/>
      <protection/>
    </xf>
    <xf numFmtId="49" fontId="0" fillId="0" borderId="0" xfId="0" applyNumberFormat="1" applyFont="1" applyFill="1" applyBorder="1" applyAlignment="1" applyProtection="1">
      <alignment/>
      <protection/>
    </xf>
    <xf numFmtId="0" fontId="0" fillId="0" borderId="0" xfId="0" applyFont="1" applyAlignment="1">
      <alignment/>
    </xf>
    <xf numFmtId="8" fontId="0" fillId="34" borderId="16" xfId="0" applyNumberFormat="1" applyFont="1" applyFill="1" applyBorder="1" applyAlignment="1" applyProtection="1">
      <alignment/>
      <protection/>
    </xf>
    <xf numFmtId="8" fontId="0" fillId="34" borderId="17" xfId="0" applyNumberFormat="1" applyFont="1" applyFill="1" applyBorder="1" applyAlignment="1" applyProtection="1">
      <alignment/>
      <protection/>
    </xf>
    <xf numFmtId="8" fontId="0" fillId="34" borderId="14" xfId="0" applyNumberFormat="1" applyFont="1" applyFill="1" applyBorder="1" applyAlignment="1" applyProtection="1">
      <alignment/>
      <protection/>
    </xf>
    <xf numFmtId="8" fontId="0" fillId="34" borderId="18" xfId="0" applyNumberFormat="1" applyFont="1" applyFill="1" applyBorder="1" applyAlignment="1" applyProtection="1">
      <alignment/>
      <protection/>
    </xf>
    <xf numFmtId="0" fontId="0" fillId="0" borderId="0" xfId="0" applyFont="1" applyFill="1" applyAlignment="1" applyProtection="1">
      <alignment horizontal="center"/>
      <protection/>
    </xf>
    <xf numFmtId="0" fontId="0" fillId="0" borderId="0" xfId="0" applyFont="1" applyAlignment="1" applyProtection="1">
      <alignment horizontal="center"/>
      <protection/>
    </xf>
    <xf numFmtId="8" fontId="0" fillId="34" borderId="18" xfId="0" applyNumberFormat="1" applyFont="1" applyFill="1" applyBorder="1" applyAlignment="1" applyProtection="1">
      <alignment horizontal="right"/>
      <protection/>
    </xf>
    <xf numFmtId="0" fontId="42" fillId="33" borderId="19" xfId="0" applyFont="1" applyFill="1" applyBorder="1" applyAlignment="1" applyProtection="1">
      <alignment horizontal="center" vertical="center"/>
      <protection/>
    </xf>
    <xf numFmtId="0" fontId="42" fillId="33" borderId="10" xfId="0" applyFont="1" applyFill="1" applyBorder="1" applyAlignment="1" applyProtection="1">
      <alignment horizontal="center" vertical="center"/>
      <protection/>
    </xf>
    <xf numFmtId="0" fontId="42" fillId="33" borderId="20" xfId="0" applyFont="1" applyFill="1" applyBorder="1" applyAlignment="1" applyProtection="1">
      <alignment horizontal="center" vertical="center" wrapText="1"/>
      <protection/>
    </xf>
    <xf numFmtId="0" fontId="42" fillId="33" borderId="10" xfId="0" applyFont="1" applyFill="1" applyBorder="1" applyAlignment="1" applyProtection="1">
      <alignment horizontal="center" vertical="center" wrapText="1"/>
      <protection/>
    </xf>
    <xf numFmtId="8" fontId="0" fillId="34" borderId="16" xfId="0" applyNumberFormat="1" applyFont="1" applyFill="1" applyBorder="1" applyAlignment="1" applyProtection="1">
      <alignment horizontal="right"/>
      <protection/>
    </xf>
    <xf numFmtId="8" fontId="0" fillId="34" borderId="20" xfId="0" applyNumberFormat="1" applyFont="1" applyFill="1" applyBorder="1" applyAlignment="1" applyProtection="1">
      <alignment/>
      <protection/>
    </xf>
    <xf numFmtId="8" fontId="0" fillId="0" borderId="12" xfId="0" applyNumberFormat="1" applyFont="1" applyFill="1" applyBorder="1" applyAlignment="1" applyProtection="1">
      <alignment horizontal="right"/>
      <protection locked="0"/>
    </xf>
    <xf numFmtId="0" fontId="0" fillId="33" borderId="18" xfId="0" applyFont="1" applyFill="1" applyBorder="1" applyAlignment="1" applyProtection="1">
      <alignment horizontal="center"/>
      <protection/>
    </xf>
    <xf numFmtId="174" fontId="0" fillId="34" borderId="17" xfId="0" applyNumberFormat="1" applyFont="1" applyFill="1" applyBorder="1" applyAlignment="1" applyProtection="1">
      <alignment horizontal="right"/>
      <protection/>
    </xf>
    <xf numFmtId="0" fontId="0" fillId="0" borderId="12" xfId="0" applyFont="1" applyFill="1" applyBorder="1" applyAlignment="1" applyProtection="1">
      <alignment horizontal="center"/>
      <protection locked="0"/>
    </xf>
    <xf numFmtId="0" fontId="42" fillId="0" borderId="0" xfId="0" applyFont="1" applyAlignment="1">
      <alignment horizontal="right" vertical="top"/>
    </xf>
    <xf numFmtId="0" fontId="42" fillId="0" borderId="0" xfId="0" applyFont="1" applyFill="1" applyBorder="1" applyAlignment="1">
      <alignment horizontal="center"/>
    </xf>
    <xf numFmtId="0" fontId="0" fillId="0" borderId="0" xfId="0" applyFont="1" applyBorder="1" applyAlignment="1">
      <alignment horizontal="center"/>
    </xf>
    <xf numFmtId="0" fontId="42" fillId="0" borderId="0" xfId="0" applyFont="1" applyFill="1" applyAlignment="1">
      <alignment horizontal="right" vertical="top"/>
    </xf>
    <xf numFmtId="0" fontId="42" fillId="0" borderId="10" xfId="0" applyFont="1" applyFill="1" applyBorder="1" applyAlignment="1">
      <alignment horizontal="center" vertical="center"/>
    </xf>
    <xf numFmtId="0" fontId="0" fillId="0" borderId="10" xfId="0" applyFont="1" applyFill="1" applyBorder="1" applyAlignment="1">
      <alignment horizontal="left" vertical="center" wrapText="1"/>
    </xf>
    <xf numFmtId="172" fontId="0" fillId="0" borderId="10" xfId="0" applyNumberFormat="1" applyFont="1" applyFill="1" applyBorder="1" applyAlignment="1">
      <alignment horizontal="center" vertical="center"/>
    </xf>
    <xf numFmtId="0" fontId="42" fillId="0" borderId="21" xfId="0" applyFont="1" applyBorder="1" applyAlignment="1">
      <alignment horizontal="right" vertical="top"/>
    </xf>
    <xf numFmtId="174" fontId="29" fillId="0" borderId="0" xfId="0" applyNumberFormat="1" applyFont="1" applyAlignment="1" applyProtection="1">
      <alignment horizontal="right"/>
      <protection/>
    </xf>
    <xf numFmtId="174" fontId="29" fillId="0" borderId="22" xfId="0" applyNumberFormat="1" applyFont="1" applyFill="1" applyBorder="1" applyAlignment="1" applyProtection="1">
      <alignment horizontal="right"/>
      <protection/>
    </xf>
    <xf numFmtId="0" fontId="0" fillId="0" borderId="0" xfId="0" applyFont="1" applyAlignment="1" applyProtection="1">
      <alignment horizontal="right" vertical="top"/>
      <protection/>
    </xf>
    <xf numFmtId="0" fontId="42" fillId="33" borderId="23" xfId="0" applyFont="1" applyFill="1" applyBorder="1" applyAlignment="1" applyProtection="1">
      <alignment horizontal="center" vertical="center" wrapText="1"/>
      <protection/>
    </xf>
    <xf numFmtId="0" fontId="0" fillId="34" borderId="10" xfId="0" applyFont="1" applyFill="1" applyBorder="1" applyAlignment="1" applyProtection="1">
      <alignment horizontal="center"/>
      <protection/>
    </xf>
    <xf numFmtId="0" fontId="29" fillId="0" borderId="0" xfId="0" applyFont="1" applyFill="1" applyBorder="1" applyAlignment="1" applyProtection="1">
      <alignment horizontal="center" vertical="center" wrapText="1"/>
      <protection/>
    </xf>
    <xf numFmtId="8" fontId="29" fillId="0" borderId="0" xfId="0" applyNumberFormat="1" applyFont="1" applyFill="1" applyAlignment="1" applyProtection="1">
      <alignment/>
      <protection/>
    </xf>
    <xf numFmtId="8" fontId="0" fillId="34" borderId="15" xfId="0" applyNumberFormat="1"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lignment/>
    </xf>
    <xf numFmtId="0" fontId="29" fillId="0" borderId="0" xfId="0" applyFont="1" applyBorder="1" applyAlignment="1">
      <alignment/>
    </xf>
    <xf numFmtId="0" fontId="29" fillId="0" borderId="0" xfId="0" applyFont="1" applyBorder="1" applyAlignment="1" applyProtection="1">
      <alignment/>
      <protection/>
    </xf>
    <xf numFmtId="8" fontId="21" fillId="0" borderId="10" xfId="0" applyNumberFormat="1" applyFont="1" applyBorder="1" applyAlignment="1">
      <alignment horizontal="center" vertical="center"/>
    </xf>
    <xf numFmtId="8" fontId="21" fillId="36" borderId="10" xfId="0" applyNumberFormat="1" applyFont="1" applyFill="1" applyBorder="1" applyAlignment="1">
      <alignment horizontal="center" vertical="center"/>
    </xf>
    <xf numFmtId="8" fontId="0" fillId="34" borderId="24" xfId="0" applyNumberFormat="1" applyFont="1" applyFill="1" applyBorder="1" applyAlignment="1" applyProtection="1">
      <alignment/>
      <protection/>
    </xf>
    <xf numFmtId="0" fontId="29" fillId="0" borderId="0" xfId="0" applyFont="1" applyFill="1" applyAlignment="1" applyProtection="1">
      <alignment horizontal="center"/>
      <protection/>
    </xf>
    <xf numFmtId="8" fontId="46" fillId="37" borderId="25" xfId="59" applyNumberFormat="1" applyFont="1" applyFill="1" applyBorder="1" applyAlignment="1">
      <alignment horizontal="center" vertical="center"/>
    </xf>
    <xf numFmtId="8" fontId="46" fillId="37" borderId="26" xfId="59" applyNumberFormat="1" applyFont="1" applyFill="1" applyBorder="1" applyAlignment="1">
      <alignment horizontal="center" vertical="center"/>
    </xf>
    <xf numFmtId="8" fontId="46" fillId="37" borderId="27" xfId="59" applyNumberFormat="1" applyFont="1" applyFill="1" applyBorder="1" applyAlignment="1">
      <alignment horizontal="center" vertical="center"/>
    </xf>
    <xf numFmtId="0" fontId="2" fillId="0" borderId="0" xfId="0" applyFont="1" applyBorder="1" applyAlignment="1">
      <alignment horizontal="left" vertical="justify" wrapText="1"/>
    </xf>
    <xf numFmtId="0" fontId="42" fillId="33" borderId="18" xfId="0" applyFont="1" applyFill="1" applyBorder="1" applyAlignment="1" applyProtection="1">
      <alignment horizontal="left" indent="1"/>
      <protection/>
    </xf>
    <xf numFmtId="0" fontId="45" fillId="0" borderId="0" xfId="0" applyFont="1" applyAlignment="1" applyProtection="1">
      <alignment horizontal="right" vertical="top"/>
      <protection/>
    </xf>
    <xf numFmtId="0" fontId="42" fillId="33" borderId="18" xfId="0" applyFont="1" applyFill="1" applyBorder="1" applyAlignment="1" applyProtection="1">
      <alignment horizontal="left" vertical="center" wrapText="1"/>
      <protection/>
    </xf>
    <xf numFmtId="0" fontId="0" fillId="0" borderId="13" xfId="0" applyFont="1" applyBorder="1" applyAlignment="1" applyProtection="1">
      <alignment horizontal="left" wrapText="1"/>
      <protection/>
    </xf>
    <xf numFmtId="0" fontId="0" fillId="0" borderId="19" xfId="0" applyFont="1" applyBorder="1" applyAlignment="1" applyProtection="1">
      <alignment wrapText="1"/>
      <protection/>
    </xf>
    <xf numFmtId="0" fontId="0" fillId="33" borderId="13" xfId="0" applyFont="1" applyFill="1" applyBorder="1" applyAlignment="1" applyProtection="1">
      <alignment horizontal="left" wrapText="1"/>
      <protection/>
    </xf>
    <xf numFmtId="0" fontId="42" fillId="33" borderId="18" xfId="0" applyFont="1" applyFill="1" applyBorder="1" applyAlignment="1" applyProtection="1">
      <alignment horizontal="left" indent="1"/>
      <protection/>
    </xf>
    <xf numFmtId="0" fontId="0" fillId="0" borderId="19" xfId="0" applyFont="1" applyBorder="1" applyAlignment="1" applyProtection="1">
      <alignment horizontal="left" indent="1"/>
      <protection/>
    </xf>
    <xf numFmtId="49" fontId="0" fillId="33" borderId="18" xfId="0" applyNumberFormat="1" applyFont="1" applyFill="1" applyBorder="1" applyAlignment="1" applyProtection="1">
      <alignment/>
      <protection/>
    </xf>
    <xf numFmtId="0" fontId="0" fillId="0" borderId="19" xfId="0" applyFont="1" applyBorder="1" applyAlignment="1" applyProtection="1">
      <alignment/>
      <protection/>
    </xf>
    <xf numFmtId="49" fontId="47" fillId="12" borderId="18" xfId="0" applyNumberFormat="1" applyFont="1" applyFill="1" applyBorder="1" applyAlignment="1" applyProtection="1">
      <alignment horizontal="center"/>
      <protection/>
    </xf>
    <xf numFmtId="49" fontId="47" fillId="12" borderId="13" xfId="0" applyNumberFormat="1" applyFont="1" applyFill="1" applyBorder="1" applyAlignment="1" applyProtection="1">
      <alignment horizontal="center"/>
      <protection/>
    </xf>
    <xf numFmtId="49" fontId="47" fillId="12" borderId="19" xfId="0" applyNumberFormat="1" applyFont="1" applyFill="1" applyBorder="1" applyAlignment="1" applyProtection="1">
      <alignment horizontal="center"/>
      <protection/>
    </xf>
    <xf numFmtId="0" fontId="45" fillId="0" borderId="0" xfId="0" applyFont="1" applyAlignment="1" applyProtection="1">
      <alignment horizontal="right" vertical="top"/>
      <protection/>
    </xf>
    <xf numFmtId="0" fontId="48" fillId="0" borderId="0" xfId="0" applyFont="1" applyAlignment="1" applyProtection="1">
      <alignment horizontal="right" vertical="top"/>
      <protection/>
    </xf>
    <xf numFmtId="0" fontId="0" fillId="33" borderId="28" xfId="0" applyFont="1" applyFill="1" applyBorder="1" applyAlignment="1" applyProtection="1">
      <alignment horizontal="left" vertical="center" wrapText="1"/>
      <protection/>
    </xf>
    <xf numFmtId="0" fontId="0" fillId="33" borderId="23" xfId="0" applyFont="1" applyFill="1" applyBorder="1" applyAlignment="1" applyProtection="1">
      <alignment horizontal="left" vertical="center" wrapText="1"/>
      <protection/>
    </xf>
    <xf numFmtId="172" fontId="0" fillId="0" borderId="29" xfId="43" applyNumberFormat="1" applyFont="1" applyFill="1" applyBorder="1" applyAlignment="1" applyProtection="1">
      <alignment horizontal="left"/>
      <protection locked="0"/>
    </xf>
    <xf numFmtId="172" fontId="0" fillId="0" borderId="30" xfId="43" applyNumberFormat="1" applyFont="1" applyFill="1" applyBorder="1" applyAlignment="1" applyProtection="1">
      <alignment horizontal="left"/>
      <protection locked="0"/>
    </xf>
    <xf numFmtId="174" fontId="0" fillId="0" borderId="29" xfId="43" applyNumberFormat="1" applyFont="1" applyFill="1" applyBorder="1" applyAlignment="1" applyProtection="1">
      <alignment horizontal="right"/>
      <protection locked="0"/>
    </xf>
    <xf numFmtId="174" fontId="0" fillId="0" borderId="30" xfId="43" applyNumberFormat="1" applyFont="1" applyFill="1" applyBorder="1" applyAlignment="1" applyProtection="1">
      <alignment horizontal="right"/>
      <protection locked="0"/>
    </xf>
    <xf numFmtId="0" fontId="42" fillId="33" borderId="28" xfId="0" applyFont="1" applyFill="1" applyBorder="1" applyAlignment="1" applyProtection="1">
      <alignment horizontal="center" vertical="center" wrapText="1"/>
      <protection/>
    </xf>
    <xf numFmtId="0" fontId="42" fillId="33" borderId="23" xfId="0" applyFont="1" applyFill="1" applyBorder="1" applyAlignment="1" applyProtection="1">
      <alignment horizontal="center" vertical="center" wrapText="1"/>
      <protection/>
    </xf>
    <xf numFmtId="0" fontId="42" fillId="33" borderId="28" xfId="0" applyFont="1" applyFill="1" applyBorder="1" applyAlignment="1" applyProtection="1">
      <alignment horizontal="center" vertical="center"/>
      <protection/>
    </xf>
    <xf numFmtId="0" fontId="42" fillId="33" borderId="19" xfId="0" applyFont="1" applyFill="1" applyBorder="1" applyAlignment="1" applyProtection="1">
      <alignment horizontal="center" vertical="center"/>
      <protection/>
    </xf>
    <xf numFmtId="0" fontId="0" fillId="33" borderId="31" xfId="0" applyFont="1" applyFill="1" applyBorder="1" applyAlignment="1" applyProtection="1">
      <alignment horizontal="left" vertical="center" wrapText="1"/>
      <protection/>
    </xf>
    <xf numFmtId="0" fontId="0" fillId="33" borderId="32" xfId="0" applyFont="1" applyFill="1" applyBorder="1" applyAlignment="1" applyProtection="1">
      <alignment horizontal="left" vertical="center" wrapText="1"/>
      <protection/>
    </xf>
    <xf numFmtId="172" fontId="0" fillId="0" borderId="33" xfId="43" applyNumberFormat="1" applyFont="1" applyFill="1" applyBorder="1" applyAlignment="1" applyProtection="1">
      <alignment horizontal="left"/>
      <protection locked="0"/>
    </xf>
    <xf numFmtId="0" fontId="0" fillId="33" borderId="34" xfId="0" applyFont="1" applyFill="1" applyBorder="1" applyAlignment="1" applyProtection="1">
      <alignment horizontal="left" vertical="center" wrapText="1"/>
      <protection/>
    </xf>
    <xf numFmtId="172" fontId="0" fillId="0" borderId="29" xfId="43" applyNumberFormat="1" applyFont="1" applyFill="1" applyBorder="1" applyAlignment="1" applyProtection="1">
      <alignment horizontal="right"/>
      <protection locked="0"/>
    </xf>
    <xf numFmtId="172" fontId="0" fillId="0" borderId="33" xfId="43" applyNumberFormat="1" applyFont="1" applyFill="1" applyBorder="1" applyAlignment="1" applyProtection="1">
      <alignment horizontal="right"/>
      <protection locked="0"/>
    </xf>
    <xf numFmtId="172" fontId="0" fillId="0" borderId="30" xfId="43" applyNumberFormat="1" applyFont="1" applyFill="1" applyBorder="1" applyAlignment="1" applyProtection="1">
      <alignment horizontal="right"/>
      <protection locked="0"/>
    </xf>
    <xf numFmtId="0" fontId="42" fillId="33" borderId="20" xfId="0" applyFont="1" applyFill="1" applyBorder="1" applyAlignment="1" applyProtection="1">
      <alignment horizontal="center" vertical="center"/>
      <protection/>
    </xf>
    <xf numFmtId="0" fontId="42" fillId="33" borderId="10" xfId="0" applyFont="1" applyFill="1" applyBorder="1" applyAlignment="1" applyProtection="1">
      <alignment horizontal="center" vertical="center"/>
      <protection/>
    </xf>
    <xf numFmtId="0" fontId="0" fillId="33" borderId="35" xfId="0" applyFont="1" applyFill="1" applyBorder="1" applyAlignment="1" applyProtection="1">
      <alignment horizontal="left" vertical="center" wrapText="1"/>
      <protection/>
    </xf>
    <xf numFmtId="172" fontId="0" fillId="34" borderId="18" xfId="43" applyNumberFormat="1" applyFont="1" applyFill="1" applyBorder="1" applyAlignment="1" applyProtection="1">
      <alignment horizontal="right"/>
      <protection/>
    </xf>
    <xf numFmtId="172" fontId="0" fillId="34" borderId="13" xfId="43" applyNumberFormat="1" applyFont="1" applyFill="1" applyBorder="1" applyAlignment="1" applyProtection="1">
      <alignment horizontal="right"/>
      <protection/>
    </xf>
    <xf numFmtId="172" fontId="0" fillId="34" borderId="19" xfId="43" applyNumberFormat="1" applyFont="1" applyFill="1" applyBorder="1" applyAlignment="1" applyProtection="1">
      <alignment horizontal="right"/>
      <protection/>
    </xf>
    <xf numFmtId="49" fontId="47" fillId="35" borderId="18" xfId="0" applyNumberFormat="1" applyFont="1" applyFill="1" applyBorder="1" applyAlignment="1" applyProtection="1">
      <alignment horizontal="center"/>
      <protection/>
    </xf>
    <xf numFmtId="49" fontId="47" fillId="35" borderId="13" xfId="0" applyNumberFormat="1" applyFont="1" applyFill="1" applyBorder="1" applyAlignment="1" applyProtection="1">
      <alignment horizontal="center"/>
      <protection/>
    </xf>
    <xf numFmtId="49" fontId="47" fillId="35" borderId="19" xfId="0" applyNumberFormat="1" applyFont="1" applyFill="1" applyBorder="1" applyAlignment="1" applyProtection="1">
      <alignment horizontal="center"/>
      <protection/>
    </xf>
    <xf numFmtId="0" fontId="0" fillId="34" borderId="10" xfId="43" applyNumberFormat="1" applyFont="1" applyFill="1" applyBorder="1" applyAlignment="1" applyProtection="1">
      <alignment horizontal="left"/>
      <protection/>
    </xf>
    <xf numFmtId="172" fontId="0" fillId="34" borderId="10" xfId="43" applyNumberFormat="1" applyFont="1" applyFill="1" applyBorder="1" applyAlignment="1" applyProtection="1">
      <alignment horizontal="left"/>
      <protection/>
    </xf>
    <xf numFmtId="174" fontId="0" fillId="34" borderId="10" xfId="43" applyNumberFormat="1" applyFont="1" applyFill="1" applyBorder="1" applyAlignment="1" applyProtection="1">
      <alignment horizontal="right"/>
      <protection/>
    </xf>
    <xf numFmtId="0" fontId="42" fillId="33" borderId="13" xfId="0" applyFont="1" applyFill="1" applyBorder="1" applyAlignment="1" applyProtection="1">
      <alignment horizontal="center" vertical="center"/>
      <protection/>
    </xf>
    <xf numFmtId="0" fontId="42" fillId="33" borderId="13" xfId="0" applyFont="1" applyFill="1" applyBorder="1" applyAlignment="1" applyProtection="1">
      <alignment horizontal="center" vertical="center" wrapText="1"/>
      <protection/>
    </xf>
    <xf numFmtId="0" fontId="42" fillId="33" borderId="19" xfId="0" applyFont="1" applyFill="1" applyBorder="1" applyAlignment="1" applyProtection="1">
      <alignment horizontal="center" vertical="center" wrapText="1"/>
      <protection/>
    </xf>
    <xf numFmtId="0" fontId="0" fillId="33" borderId="10" xfId="0" applyFont="1" applyFill="1" applyBorder="1" applyAlignment="1" applyProtection="1">
      <alignment horizontal="left" vertical="center" wrapText="1"/>
      <protection/>
    </xf>
    <xf numFmtId="172" fontId="0" fillId="34" borderId="10" xfId="43" applyNumberFormat="1" applyFont="1" applyFill="1" applyBorder="1" applyAlignment="1" applyProtection="1">
      <alignment horizontal="right"/>
      <protection/>
    </xf>
    <xf numFmtId="0" fontId="42" fillId="33" borderId="36" xfId="0" applyFont="1" applyFill="1" applyBorder="1" applyAlignment="1" applyProtection="1">
      <alignment horizontal="left" vertical="center" wrapText="1"/>
      <protection/>
    </xf>
    <xf numFmtId="0" fontId="42" fillId="33" borderId="37" xfId="0" applyFont="1" applyFill="1" applyBorder="1" applyAlignment="1" applyProtection="1">
      <alignment horizontal="left" vertical="center" wrapText="1"/>
      <protection/>
    </xf>
    <xf numFmtId="0" fontId="42" fillId="33" borderId="38" xfId="0" applyFont="1" applyFill="1" applyBorder="1" applyAlignment="1" applyProtection="1">
      <alignment horizontal="left" vertical="center" wrapText="1"/>
      <protection/>
    </xf>
    <xf numFmtId="8" fontId="42" fillId="34" borderId="39" xfId="0" applyNumberFormat="1" applyFont="1" applyFill="1" applyBorder="1" applyAlignment="1" applyProtection="1">
      <alignment horizontal="right"/>
      <protection/>
    </xf>
    <xf numFmtId="8" fontId="42" fillId="34" borderId="40" xfId="0" applyNumberFormat="1" applyFont="1" applyFill="1" applyBorder="1" applyAlignment="1" applyProtection="1">
      <alignment horizontal="right"/>
      <protection/>
    </xf>
    <xf numFmtId="8" fontId="42" fillId="34" borderId="41" xfId="0" applyNumberFormat="1" applyFont="1" applyFill="1" applyBorder="1" applyAlignment="1" applyProtection="1">
      <alignment horizontal="right"/>
      <protection/>
    </xf>
    <xf numFmtId="0" fontId="0" fillId="33" borderId="18" xfId="0" applyFont="1" applyFill="1" applyBorder="1" applyAlignment="1" applyProtection="1">
      <alignment horizontal="left" vertical="center" wrapText="1"/>
      <protection/>
    </xf>
    <xf numFmtId="0" fontId="0" fillId="33" borderId="19" xfId="0" applyFont="1" applyFill="1" applyBorder="1" applyAlignment="1" applyProtection="1">
      <alignment horizontal="left" vertical="center" wrapText="1"/>
      <protection/>
    </xf>
    <xf numFmtId="172" fontId="0" fillId="34" borderId="18" xfId="0" applyNumberFormat="1" applyFont="1" applyFill="1" applyBorder="1" applyAlignment="1" applyProtection="1">
      <alignment horizontal="right"/>
      <protection/>
    </xf>
    <xf numFmtId="172" fontId="0" fillId="34" borderId="19" xfId="0" applyNumberFormat="1" applyFont="1" applyFill="1" applyBorder="1" applyAlignment="1" applyProtection="1">
      <alignment horizontal="right"/>
      <protection/>
    </xf>
    <xf numFmtId="0" fontId="0" fillId="33" borderId="13" xfId="0" applyFont="1" applyFill="1" applyBorder="1" applyAlignment="1" applyProtection="1">
      <alignment horizontal="left" vertical="center" wrapText="1"/>
      <protection/>
    </xf>
    <xf numFmtId="8" fontId="0" fillId="34" borderId="18" xfId="0" applyNumberFormat="1" applyFont="1" applyFill="1" applyBorder="1" applyAlignment="1" applyProtection="1">
      <alignment horizontal="right"/>
      <protection/>
    </xf>
    <xf numFmtId="8" fontId="0" fillId="34" borderId="13" xfId="0" applyNumberFormat="1" applyFont="1" applyFill="1" applyBorder="1" applyAlignment="1" applyProtection="1">
      <alignment horizontal="right"/>
      <protection/>
    </xf>
    <xf numFmtId="8" fontId="0" fillId="34" borderId="19" xfId="0" applyNumberFormat="1" applyFont="1" applyFill="1" applyBorder="1" applyAlignment="1" applyProtection="1">
      <alignment horizontal="right"/>
      <protection/>
    </xf>
    <xf numFmtId="0" fontId="42" fillId="0" borderId="18" xfId="0" applyFont="1" applyFill="1" applyBorder="1" applyAlignment="1">
      <alignment horizontal="center" vertical="center" wrapText="1"/>
    </xf>
    <xf numFmtId="0" fontId="0" fillId="0" borderId="13" xfId="0" applyFont="1" applyBorder="1" applyAlignment="1">
      <alignment horizontal="center" vertical="center"/>
    </xf>
    <xf numFmtId="0" fontId="0" fillId="0" borderId="19" xfId="0" applyFont="1" applyBorder="1" applyAlignment="1">
      <alignment horizontal="center" vertical="center"/>
    </xf>
    <xf numFmtId="0" fontId="42" fillId="0" borderId="18" xfId="0" applyFont="1" applyFill="1" applyBorder="1" applyAlignment="1">
      <alignment horizontal="center" vertical="center"/>
    </xf>
    <xf numFmtId="0" fontId="42" fillId="0" borderId="19" xfId="0" applyFont="1" applyFill="1" applyBorder="1" applyAlignment="1">
      <alignment horizontal="center" vertical="center"/>
    </xf>
    <xf numFmtId="0" fontId="42" fillId="0" borderId="20" xfId="0" applyFont="1" applyFill="1" applyBorder="1" applyAlignment="1">
      <alignment horizontal="center" vertical="center"/>
    </xf>
    <xf numFmtId="0" fontId="0" fillId="0" borderId="17" xfId="0" applyFont="1" applyBorder="1" applyAlignment="1">
      <alignment horizontal="center" vertical="center"/>
    </xf>
    <xf numFmtId="0" fontId="42" fillId="0" borderId="20" xfId="0" applyFont="1" applyFill="1" applyBorder="1" applyAlignment="1">
      <alignment horizontal="center" vertical="center" wrapText="1"/>
    </xf>
    <xf numFmtId="0" fontId="0" fillId="0" borderId="17" xfId="0" applyFont="1" applyBorder="1" applyAlignment="1">
      <alignment horizontal="center" vertical="center" wrapText="1"/>
    </xf>
    <xf numFmtId="8" fontId="25" fillId="36" borderId="20" xfId="0" applyNumberFormat="1" applyFont="1" applyFill="1" applyBorder="1" applyAlignment="1">
      <alignment horizontal="center" vertical="center" wrapText="1"/>
    </xf>
    <xf numFmtId="0" fontId="2" fillId="0" borderId="18" xfId="0" applyFont="1" applyBorder="1" applyAlignment="1">
      <alignment horizontal="left" vertical="justify" wrapText="1"/>
    </xf>
    <xf numFmtId="0" fontId="0" fillId="0" borderId="13" xfId="0" applyBorder="1" applyAlignment="1">
      <alignment horizontal="left" vertical="justify" wrapText="1"/>
    </xf>
    <xf numFmtId="0" fontId="0" fillId="0" borderId="19" xfId="0" applyBorder="1" applyAlignment="1">
      <alignment horizontal="left" vertical="justify" wrapText="1"/>
    </xf>
    <xf numFmtId="0" fontId="49" fillId="0" borderId="42" xfId="0" applyFont="1" applyBorder="1" applyAlignment="1">
      <alignment horizontal="center" vertical="center" wrapText="1"/>
    </xf>
    <xf numFmtId="0" fontId="49" fillId="0" borderId="43" xfId="0" applyFont="1" applyBorder="1" applyAlignment="1">
      <alignment horizontal="center" vertical="center" wrapText="1"/>
    </xf>
    <xf numFmtId="0" fontId="49" fillId="0" borderId="44" xfId="0" applyFont="1" applyBorder="1" applyAlignment="1">
      <alignment horizontal="center" vertical="center" wrapText="1"/>
    </xf>
    <xf numFmtId="0" fontId="47" fillId="0" borderId="21"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45" xfId="0" applyFont="1" applyBorder="1" applyAlignment="1">
      <alignment horizontal="center" vertical="center" wrapText="1"/>
    </xf>
    <xf numFmtId="0" fontId="50" fillId="0" borderId="46" xfId="0" applyFont="1" applyBorder="1" applyAlignment="1">
      <alignment horizontal="center" vertical="center" wrapText="1"/>
    </xf>
    <xf numFmtId="0" fontId="50" fillId="0" borderId="47" xfId="0" applyFont="1" applyBorder="1" applyAlignment="1">
      <alignment horizontal="center" vertical="center" wrapText="1"/>
    </xf>
    <xf numFmtId="0" fontId="50" fillId="0" borderId="48" xfId="0" applyFont="1" applyBorder="1" applyAlignment="1">
      <alignment horizontal="center" vertical="center" wrapText="1"/>
    </xf>
    <xf numFmtId="0" fontId="42" fillId="0" borderId="49" xfId="0" applyFont="1" applyBorder="1" applyAlignment="1">
      <alignment horizontal="center" vertical="center" wrapText="1"/>
    </xf>
    <xf numFmtId="0" fontId="42"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42" fillId="37" borderId="51" xfId="0" applyFont="1" applyFill="1" applyBorder="1" applyAlignment="1">
      <alignment horizontal="center" vertical="center" wrapText="1"/>
    </xf>
    <xf numFmtId="0" fontId="42" fillId="37" borderId="17" xfId="0" applyFont="1" applyFill="1" applyBorder="1" applyAlignment="1">
      <alignment horizontal="center" vertical="center" wrapText="1"/>
    </xf>
    <xf numFmtId="0" fontId="42" fillId="0" borderId="0" xfId="0" applyFont="1" applyAlignment="1" applyProtection="1">
      <alignment/>
      <protection/>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dxfs count="1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0</xdr:col>
      <xdr:colOff>609600</xdr:colOff>
      <xdr:row>2</xdr:row>
      <xdr:rowOff>38100</xdr:rowOff>
    </xdr:to>
    <xdr:pic>
      <xdr:nvPicPr>
        <xdr:cNvPr id="1" name="Immagine 2"/>
        <xdr:cNvPicPr preferRelativeResize="1">
          <a:picLocks noChangeAspect="1"/>
        </xdr:cNvPicPr>
      </xdr:nvPicPr>
      <xdr:blipFill>
        <a:blip r:embed="rId1"/>
        <a:stretch>
          <a:fillRect/>
        </a:stretch>
      </xdr:blipFill>
      <xdr:spPr>
        <a:xfrm>
          <a:off x="9525" y="9525"/>
          <a:ext cx="600075" cy="752475"/>
        </a:xfrm>
        <a:prstGeom prst="rect">
          <a:avLst/>
        </a:prstGeom>
        <a:noFill/>
        <a:ln w="9525" cmpd="sng">
          <a:noFill/>
        </a:ln>
      </xdr:spPr>
    </xdr:pic>
    <xdr:clientData/>
  </xdr:twoCellAnchor>
  <xdr:twoCellAnchor editAs="oneCell">
    <xdr:from>
      <xdr:col>0</xdr:col>
      <xdr:colOff>9525</xdr:colOff>
      <xdr:row>0</xdr:row>
      <xdr:rowOff>9525</xdr:rowOff>
    </xdr:from>
    <xdr:to>
      <xdr:col>0</xdr:col>
      <xdr:colOff>485775</xdr:colOff>
      <xdr:row>2</xdr:row>
      <xdr:rowOff>38100</xdr:rowOff>
    </xdr:to>
    <xdr:pic>
      <xdr:nvPicPr>
        <xdr:cNvPr id="2" name="Immagine 1"/>
        <xdr:cNvPicPr preferRelativeResize="1">
          <a:picLocks noChangeAspect="1"/>
        </xdr:cNvPicPr>
      </xdr:nvPicPr>
      <xdr:blipFill>
        <a:blip r:embed="rId1"/>
        <a:stretch>
          <a:fillRect/>
        </a:stretch>
      </xdr:blipFill>
      <xdr:spPr>
        <a:xfrm>
          <a:off x="9525" y="9525"/>
          <a:ext cx="47625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tabSelected="1" zoomScalePageLayoutView="0" workbookViewId="0" topLeftCell="A16">
      <selection activeCell="A4" sqref="A4:C4"/>
    </sheetView>
  </sheetViews>
  <sheetFormatPr defaultColWidth="9.140625" defaultRowHeight="15"/>
  <cols>
    <col min="1" max="1" width="38.00390625" style="6" bestFit="1" customWidth="1"/>
    <col min="2" max="2" width="83.57421875" style="6" customWidth="1"/>
    <col min="3" max="3" width="19.140625" style="6" customWidth="1"/>
    <col min="4" max="16384" width="9.140625" style="6" customWidth="1"/>
  </cols>
  <sheetData>
    <row r="1" ht="42" customHeight="1">
      <c r="C1" s="79" t="s">
        <v>2</v>
      </c>
    </row>
    <row r="2" spans="2:8" ht="15" customHeight="1">
      <c r="B2" s="26" t="s">
        <v>6</v>
      </c>
      <c r="C2" s="5"/>
      <c r="D2" s="5"/>
      <c r="E2" s="5"/>
      <c r="G2" s="27"/>
      <c r="H2" s="13"/>
    </row>
    <row r="3" spans="2:3" ht="4.5" customHeight="1">
      <c r="B3" s="27"/>
      <c r="C3" s="13"/>
    </row>
    <row r="4" spans="1:3" ht="45" customHeight="1">
      <c r="A4" s="80" t="s">
        <v>39</v>
      </c>
      <c r="B4" s="81"/>
      <c r="C4" s="82"/>
    </row>
    <row r="5" spans="1:2" ht="4.5" customHeight="1">
      <c r="A5" s="27"/>
      <c r="B5" s="13"/>
    </row>
    <row r="6" spans="1:3" ht="15" customHeight="1">
      <c r="A6" s="80" t="s">
        <v>92</v>
      </c>
      <c r="B6" s="83"/>
      <c r="C6" s="82"/>
    </row>
    <row r="7" spans="1:2" ht="4.5" customHeight="1">
      <c r="A7" s="28"/>
      <c r="B7" s="7"/>
    </row>
    <row r="8" spans="1:3" ht="30" customHeight="1">
      <c r="A8" s="80" t="s">
        <v>93</v>
      </c>
      <c r="B8" s="81"/>
      <c r="C8" s="82"/>
    </row>
    <row r="9" spans="1:2" ht="4.5" customHeight="1">
      <c r="A9" s="28"/>
      <c r="B9" s="7"/>
    </row>
    <row r="10" spans="1:3" ht="30" customHeight="1">
      <c r="A10" s="80" t="s">
        <v>94</v>
      </c>
      <c r="B10" s="83"/>
      <c r="C10" s="82"/>
    </row>
    <row r="11" spans="1:2" ht="4.5" customHeight="1">
      <c r="A11" s="28"/>
      <c r="B11" s="7"/>
    </row>
    <row r="12" spans="1:3" ht="15" customHeight="1">
      <c r="A12" s="80" t="s">
        <v>31</v>
      </c>
      <c r="B12" s="83"/>
      <c r="C12" s="82"/>
    </row>
    <row r="13" spans="1:2" ht="4.5" customHeight="1">
      <c r="A13" s="28"/>
      <c r="B13" s="7"/>
    </row>
    <row r="14" spans="1:3" ht="15" customHeight="1">
      <c r="A14" s="78" t="s">
        <v>32</v>
      </c>
      <c r="B14" s="86" t="s">
        <v>33</v>
      </c>
      <c r="C14" s="87"/>
    </row>
    <row r="15" spans="1:3" ht="15" customHeight="1">
      <c r="A15" s="13"/>
      <c r="B15" s="86" t="s">
        <v>34</v>
      </c>
      <c r="C15" s="87"/>
    </row>
    <row r="16" spans="1:3" ht="15" customHeight="1">
      <c r="A16" s="13"/>
      <c r="B16" s="86" t="s">
        <v>35</v>
      </c>
      <c r="C16" s="87"/>
    </row>
    <row r="17" spans="2:3" ht="15" customHeight="1">
      <c r="B17" s="86" t="s">
        <v>95</v>
      </c>
      <c r="C17" s="87"/>
    </row>
    <row r="18" spans="1:2" ht="4.5" customHeight="1">
      <c r="A18" s="28"/>
      <c r="B18" s="7"/>
    </row>
    <row r="19" spans="1:2" ht="15" customHeight="1">
      <c r="A19" s="84" t="s">
        <v>84</v>
      </c>
      <c r="B19" s="85"/>
    </row>
    <row r="20" spans="1:3" ht="15" customHeight="1">
      <c r="A20" s="13"/>
      <c r="B20" s="29" t="s">
        <v>25</v>
      </c>
      <c r="C20" s="30">
        <v>0.1</v>
      </c>
    </row>
    <row r="21" spans="1:3" ht="15" customHeight="1">
      <c r="A21" s="13"/>
      <c r="B21" s="29" t="s">
        <v>26</v>
      </c>
      <c r="C21" s="30">
        <v>0.05</v>
      </c>
    </row>
    <row r="22" spans="1:3" ht="15" customHeight="1">
      <c r="A22" s="13"/>
      <c r="B22" s="29" t="s">
        <v>85</v>
      </c>
      <c r="C22" s="30">
        <v>0.2</v>
      </c>
    </row>
    <row r="23" spans="1:2" ht="4.5" customHeight="1">
      <c r="A23" s="13"/>
      <c r="B23" s="31"/>
    </row>
    <row r="24" spans="1:2" ht="15" customHeight="1">
      <c r="A24" s="84" t="s">
        <v>7</v>
      </c>
      <c r="B24" s="85"/>
    </row>
    <row r="25" spans="1:2" ht="15" customHeight="1">
      <c r="A25" s="13"/>
      <c r="B25" s="29" t="s">
        <v>27</v>
      </c>
    </row>
    <row r="26" spans="1:2" ht="15" customHeight="1">
      <c r="A26" s="13"/>
      <c r="B26" s="29" t="s">
        <v>16</v>
      </c>
    </row>
    <row r="27" ht="15" customHeight="1">
      <c r="B27" s="29" t="s">
        <v>17</v>
      </c>
    </row>
    <row r="28" ht="4.5" customHeight="1"/>
    <row r="29" spans="1:3" ht="15" customHeight="1">
      <c r="A29" s="80" t="s">
        <v>36</v>
      </c>
      <c r="B29" s="83"/>
      <c r="C29" s="82"/>
    </row>
    <row r="30" ht="4.5" customHeight="1"/>
    <row r="31" spans="1:3" ht="30" customHeight="1">
      <c r="A31" s="80" t="s">
        <v>96</v>
      </c>
      <c r="B31" s="83"/>
      <c r="C31" s="82"/>
    </row>
    <row r="32" ht="4.5" customHeight="1"/>
    <row r="33" spans="1:3" ht="30" customHeight="1">
      <c r="A33" s="80" t="s">
        <v>38</v>
      </c>
      <c r="B33" s="83"/>
      <c r="C33" s="82"/>
    </row>
    <row r="35" ht="15">
      <c r="A35" s="168" t="s">
        <v>97</v>
      </c>
    </row>
    <row r="36" ht="15">
      <c r="A36" s="168" t="s">
        <v>98</v>
      </c>
    </row>
  </sheetData>
  <sheetProtection selectLockedCells="1" selectUnlockedCells="1"/>
  <mergeCells count="14">
    <mergeCell ref="B14:C14"/>
    <mergeCell ref="B15:C15"/>
    <mergeCell ref="B16:C16"/>
    <mergeCell ref="B17:C17"/>
    <mergeCell ref="A4:C4"/>
    <mergeCell ref="A6:C6"/>
    <mergeCell ref="A8:C8"/>
    <mergeCell ref="A10:C10"/>
    <mergeCell ref="A33:C33"/>
    <mergeCell ref="A24:B24"/>
    <mergeCell ref="A19:B19"/>
    <mergeCell ref="A31:C31"/>
    <mergeCell ref="A29:C29"/>
    <mergeCell ref="A12:C12"/>
  </mergeCells>
  <printOptions/>
  <pageMargins left="0.25" right="0.25" top="0.75" bottom="0.75" header="0.3" footer="0.3"/>
  <pageSetup fitToHeight="1"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44"/>
  <sheetViews>
    <sheetView zoomScalePageLayoutView="0" workbookViewId="0" topLeftCell="A1">
      <selection activeCell="H2" sqref="H2:I2"/>
    </sheetView>
  </sheetViews>
  <sheetFormatPr defaultColWidth="9.140625" defaultRowHeight="15"/>
  <cols>
    <col min="1" max="1" width="6.421875" style="6" customWidth="1"/>
    <col min="2" max="2" width="15.00390625" style="6" customWidth="1"/>
    <col min="3" max="16" width="10.7109375" style="6" customWidth="1"/>
    <col min="17" max="17" width="2.7109375" style="38" bestFit="1" customWidth="1"/>
    <col min="18" max="16384" width="9.140625" style="6" customWidth="1"/>
  </cols>
  <sheetData>
    <row r="1" spans="1:13" s="13" customFormat="1" ht="15" customHeight="1" thickBot="1">
      <c r="A1" s="103" t="s">
        <v>40</v>
      </c>
      <c r="B1" s="104"/>
      <c r="C1" s="104"/>
      <c r="D1" s="104"/>
      <c r="E1" s="104"/>
      <c r="F1" s="93" t="s">
        <v>41</v>
      </c>
      <c r="G1" s="94"/>
      <c r="H1" s="93" t="s">
        <v>42</v>
      </c>
      <c r="I1" s="94"/>
      <c r="K1" s="37"/>
      <c r="M1" s="91" t="s">
        <v>44</v>
      </c>
    </row>
    <row r="2" spans="1:13" s="13" customFormat="1" ht="15" customHeight="1" thickBot="1">
      <c r="A2" s="95"/>
      <c r="B2" s="105"/>
      <c r="C2" s="105"/>
      <c r="D2" s="105"/>
      <c r="E2" s="105"/>
      <c r="F2" s="95" t="s">
        <v>54</v>
      </c>
      <c r="G2" s="96"/>
      <c r="H2" s="97">
        <v>2017</v>
      </c>
      <c r="I2" s="98"/>
      <c r="K2" s="37"/>
      <c r="M2" s="92"/>
    </row>
    <row r="3" spans="1:17" s="13" customFormat="1" ht="7.5" customHeight="1">
      <c r="A3" s="14"/>
      <c r="B3" s="14"/>
      <c r="C3" s="5"/>
      <c r="D3" s="5"/>
      <c r="E3" s="5"/>
      <c r="F3" s="5"/>
      <c r="G3" s="5"/>
      <c r="H3" s="14"/>
      <c r="I3" s="14"/>
      <c r="J3" s="5"/>
      <c r="K3" s="60"/>
      <c r="L3" s="60"/>
      <c r="M3" s="60"/>
      <c r="N3" s="12"/>
      <c r="O3" s="12"/>
      <c r="Q3" s="37"/>
    </row>
    <row r="4" spans="1:13" s="13" customFormat="1" ht="18.75">
      <c r="A4" s="88" t="s">
        <v>49</v>
      </c>
      <c r="B4" s="89"/>
      <c r="C4" s="89"/>
      <c r="D4" s="89"/>
      <c r="E4" s="89"/>
      <c r="F4" s="89"/>
      <c r="G4" s="89"/>
      <c r="H4" s="89"/>
      <c r="I4" s="89"/>
      <c r="J4" s="89"/>
      <c r="K4" s="89"/>
      <c r="L4" s="89"/>
      <c r="M4" s="90"/>
    </row>
    <row r="5" s="13" customFormat="1" ht="7.5" customHeight="1">
      <c r="Q5" s="37"/>
    </row>
    <row r="6" spans="1:5" s="13" customFormat="1" ht="30" customHeight="1" thickBot="1">
      <c r="A6" s="103" t="s">
        <v>51</v>
      </c>
      <c r="B6" s="104"/>
      <c r="C6" s="104"/>
      <c r="D6" s="104"/>
      <c r="E6" s="106"/>
    </row>
    <row r="7" spans="1:5" s="13" customFormat="1" ht="15" customHeight="1" thickBot="1">
      <c r="A7" s="107"/>
      <c r="B7" s="108"/>
      <c r="C7" s="108"/>
      <c r="D7" s="108"/>
      <c r="E7" s="109"/>
    </row>
    <row r="8" spans="1:17" s="13" customFormat="1" ht="7.5" customHeight="1">
      <c r="A8" s="14"/>
      <c r="B8" s="14"/>
      <c r="C8" s="15"/>
      <c r="D8" s="15"/>
      <c r="E8" s="15"/>
      <c r="F8" s="15"/>
      <c r="G8" s="15"/>
      <c r="H8" s="16"/>
      <c r="I8" s="8"/>
      <c r="J8" s="17"/>
      <c r="P8" s="18"/>
      <c r="Q8" s="37"/>
    </row>
    <row r="9" spans="1:17" ht="45.75" customHeight="1" thickBot="1">
      <c r="A9" s="41" t="s">
        <v>52</v>
      </c>
      <c r="B9" s="42" t="s">
        <v>68</v>
      </c>
      <c r="C9" s="99" t="s">
        <v>81</v>
      </c>
      <c r="D9" s="100"/>
      <c r="E9" s="101" t="s">
        <v>28</v>
      </c>
      <c r="F9" s="102"/>
      <c r="G9" s="101" t="s">
        <v>29</v>
      </c>
      <c r="H9" s="102"/>
      <c r="I9" s="41" t="s">
        <v>66</v>
      </c>
      <c r="J9" s="38"/>
      <c r="K9" s="66"/>
      <c r="Q9" s="6"/>
    </row>
    <row r="10" spans="1:17" ht="15.75" thickBot="1">
      <c r="A10" s="19">
        <v>1</v>
      </c>
      <c r="B10" s="49" t="s">
        <v>70</v>
      </c>
      <c r="C10" s="20">
        <v>0</v>
      </c>
      <c r="D10" s="72">
        <f>IF(B10="SI",(C10/1.16)*0.1,0)</f>
        <v>0</v>
      </c>
      <c r="E10" s="20">
        <v>0</v>
      </c>
      <c r="F10" s="21">
        <f aca="true" t="shared" si="0" ref="F10:F40">IF(B10="SI",(E10/1.22)*0.1,0)</f>
        <v>0</v>
      </c>
      <c r="G10" s="20">
        <v>0</v>
      </c>
      <c r="H10" s="21">
        <f>IF(B10="SI",(G10/2)*0.1,0)</f>
        <v>0</v>
      </c>
      <c r="I10" s="22">
        <f>D10+F10+H10</f>
        <v>0</v>
      </c>
      <c r="J10" s="58">
        <f aca="true" t="shared" si="1" ref="J10:J40">IF(B10="SI",1,0)</f>
        <v>0</v>
      </c>
      <c r="K10" s="68" t="s">
        <v>54</v>
      </c>
      <c r="Q10" s="6"/>
    </row>
    <row r="11" spans="1:17" ht="15.75" thickBot="1">
      <c r="A11" s="19">
        <v>2</v>
      </c>
      <c r="B11" s="49" t="s">
        <v>70</v>
      </c>
      <c r="C11" s="20">
        <v>0</v>
      </c>
      <c r="D11" s="72">
        <f aca="true" t="shared" si="2" ref="D11:D40">IF(B11="SI",(C11/1.16)*0.1,0)</f>
        <v>0</v>
      </c>
      <c r="E11" s="20">
        <v>0</v>
      </c>
      <c r="F11" s="21">
        <f t="shared" si="0"/>
        <v>0</v>
      </c>
      <c r="G11" s="20">
        <v>0</v>
      </c>
      <c r="H11" s="21">
        <f aca="true" t="shared" si="3" ref="H11:H40">IF(B11="SI",(G11/2)*0.1,0)</f>
        <v>0</v>
      </c>
      <c r="I11" s="22">
        <f aca="true" t="shared" si="4" ref="I11:I40">D11+F11+H11</f>
        <v>0</v>
      </c>
      <c r="J11" s="58">
        <f t="shared" si="1"/>
        <v>0</v>
      </c>
      <c r="K11" s="68" t="s">
        <v>55</v>
      </c>
      <c r="Q11" s="6"/>
    </row>
    <row r="12" spans="1:17" ht="15.75" thickBot="1">
      <c r="A12" s="19">
        <v>3</v>
      </c>
      <c r="B12" s="49" t="s">
        <v>70</v>
      </c>
      <c r="C12" s="20">
        <v>0</v>
      </c>
      <c r="D12" s="72">
        <f t="shared" si="2"/>
        <v>0</v>
      </c>
      <c r="E12" s="20">
        <v>0</v>
      </c>
      <c r="F12" s="21">
        <f t="shared" si="0"/>
        <v>0</v>
      </c>
      <c r="G12" s="20">
        <v>0</v>
      </c>
      <c r="H12" s="21">
        <f t="shared" si="3"/>
        <v>0</v>
      </c>
      <c r="I12" s="22">
        <f t="shared" si="4"/>
        <v>0</v>
      </c>
      <c r="J12" s="58">
        <f t="shared" si="1"/>
        <v>0</v>
      </c>
      <c r="K12" s="68" t="s">
        <v>56</v>
      </c>
      <c r="Q12" s="6"/>
    </row>
    <row r="13" spans="1:17" ht="15.75" thickBot="1">
      <c r="A13" s="19">
        <v>4</v>
      </c>
      <c r="B13" s="49" t="s">
        <v>70</v>
      </c>
      <c r="C13" s="20">
        <v>0</v>
      </c>
      <c r="D13" s="72">
        <f t="shared" si="2"/>
        <v>0</v>
      </c>
      <c r="E13" s="20">
        <v>0</v>
      </c>
      <c r="F13" s="21">
        <f t="shared" si="0"/>
        <v>0</v>
      </c>
      <c r="G13" s="20">
        <v>0</v>
      </c>
      <c r="H13" s="21">
        <f t="shared" si="3"/>
        <v>0</v>
      </c>
      <c r="I13" s="22">
        <f t="shared" si="4"/>
        <v>0</v>
      </c>
      <c r="J13" s="58">
        <f t="shared" si="1"/>
        <v>0</v>
      </c>
      <c r="K13" s="68" t="s">
        <v>57</v>
      </c>
      <c r="Q13" s="6"/>
    </row>
    <row r="14" spans="1:17" ht="15.75" thickBot="1">
      <c r="A14" s="19">
        <v>5</v>
      </c>
      <c r="B14" s="49" t="s">
        <v>70</v>
      </c>
      <c r="C14" s="20">
        <v>0</v>
      </c>
      <c r="D14" s="72">
        <f t="shared" si="2"/>
        <v>0</v>
      </c>
      <c r="E14" s="20">
        <v>0</v>
      </c>
      <c r="F14" s="21">
        <f t="shared" si="0"/>
        <v>0</v>
      </c>
      <c r="G14" s="20">
        <v>0</v>
      </c>
      <c r="H14" s="21">
        <f t="shared" si="3"/>
        <v>0</v>
      </c>
      <c r="I14" s="22">
        <f t="shared" si="4"/>
        <v>0</v>
      </c>
      <c r="J14" s="58">
        <f t="shared" si="1"/>
        <v>0</v>
      </c>
      <c r="K14" s="68" t="s">
        <v>58</v>
      </c>
      <c r="Q14" s="6"/>
    </row>
    <row r="15" spans="1:17" ht="15.75" thickBot="1">
      <c r="A15" s="19">
        <v>6</v>
      </c>
      <c r="B15" s="49" t="s">
        <v>70</v>
      </c>
      <c r="C15" s="20">
        <v>0</v>
      </c>
      <c r="D15" s="72">
        <f t="shared" si="2"/>
        <v>0</v>
      </c>
      <c r="E15" s="20">
        <v>0</v>
      </c>
      <c r="F15" s="21">
        <f t="shared" si="0"/>
        <v>0</v>
      </c>
      <c r="G15" s="20">
        <v>0</v>
      </c>
      <c r="H15" s="21">
        <f t="shared" si="3"/>
        <v>0</v>
      </c>
      <c r="I15" s="22">
        <f t="shared" si="4"/>
        <v>0</v>
      </c>
      <c r="J15" s="58">
        <f t="shared" si="1"/>
        <v>0</v>
      </c>
      <c r="K15" s="68" t="s">
        <v>59</v>
      </c>
      <c r="Q15" s="6"/>
    </row>
    <row r="16" spans="1:17" ht="15.75" thickBot="1">
      <c r="A16" s="19">
        <v>7</v>
      </c>
      <c r="B16" s="49" t="s">
        <v>70</v>
      </c>
      <c r="C16" s="20">
        <v>0</v>
      </c>
      <c r="D16" s="72">
        <f t="shared" si="2"/>
        <v>0</v>
      </c>
      <c r="E16" s="20">
        <v>0</v>
      </c>
      <c r="F16" s="21">
        <f t="shared" si="0"/>
        <v>0</v>
      </c>
      <c r="G16" s="20">
        <v>0</v>
      </c>
      <c r="H16" s="21">
        <f t="shared" si="3"/>
        <v>0</v>
      </c>
      <c r="I16" s="22">
        <f t="shared" si="4"/>
        <v>0</v>
      </c>
      <c r="J16" s="58">
        <f t="shared" si="1"/>
        <v>0</v>
      </c>
      <c r="K16" s="68" t="s">
        <v>60</v>
      </c>
      <c r="Q16" s="6"/>
    </row>
    <row r="17" spans="1:17" ht="15.75" thickBot="1">
      <c r="A17" s="19">
        <v>8</v>
      </c>
      <c r="B17" s="49" t="s">
        <v>70</v>
      </c>
      <c r="C17" s="20">
        <v>0</v>
      </c>
      <c r="D17" s="72">
        <f t="shared" si="2"/>
        <v>0</v>
      </c>
      <c r="E17" s="20">
        <v>0</v>
      </c>
      <c r="F17" s="21">
        <f t="shared" si="0"/>
        <v>0</v>
      </c>
      <c r="G17" s="20">
        <v>0</v>
      </c>
      <c r="H17" s="21">
        <f t="shared" si="3"/>
        <v>0</v>
      </c>
      <c r="I17" s="22">
        <f t="shared" si="4"/>
        <v>0</v>
      </c>
      <c r="J17" s="58">
        <f t="shared" si="1"/>
        <v>0</v>
      </c>
      <c r="K17" s="68" t="s">
        <v>61</v>
      </c>
      <c r="Q17" s="6"/>
    </row>
    <row r="18" spans="1:17" ht="15.75" thickBot="1">
      <c r="A18" s="19">
        <v>9</v>
      </c>
      <c r="B18" s="49" t="s">
        <v>70</v>
      </c>
      <c r="C18" s="20">
        <v>0</v>
      </c>
      <c r="D18" s="72">
        <f t="shared" si="2"/>
        <v>0</v>
      </c>
      <c r="E18" s="20">
        <v>0</v>
      </c>
      <c r="F18" s="21">
        <f t="shared" si="0"/>
        <v>0</v>
      </c>
      <c r="G18" s="20">
        <v>0</v>
      </c>
      <c r="H18" s="21">
        <f t="shared" si="3"/>
        <v>0</v>
      </c>
      <c r="I18" s="22">
        <f t="shared" si="4"/>
        <v>0</v>
      </c>
      <c r="J18" s="58">
        <f t="shared" si="1"/>
        <v>0</v>
      </c>
      <c r="K18" s="68" t="s">
        <v>62</v>
      </c>
      <c r="Q18" s="6"/>
    </row>
    <row r="19" spans="1:17" ht="15.75" thickBot="1">
      <c r="A19" s="19">
        <v>10</v>
      </c>
      <c r="B19" s="49" t="s">
        <v>70</v>
      </c>
      <c r="C19" s="20">
        <v>0</v>
      </c>
      <c r="D19" s="72">
        <f t="shared" si="2"/>
        <v>0</v>
      </c>
      <c r="E19" s="20">
        <v>0</v>
      </c>
      <c r="F19" s="21">
        <f t="shared" si="0"/>
        <v>0</v>
      </c>
      <c r="G19" s="20">
        <v>0</v>
      </c>
      <c r="H19" s="21">
        <f t="shared" si="3"/>
        <v>0</v>
      </c>
      <c r="I19" s="22">
        <f t="shared" si="4"/>
        <v>0</v>
      </c>
      <c r="J19" s="58">
        <f t="shared" si="1"/>
        <v>0</v>
      </c>
      <c r="K19" s="68" t="s">
        <v>63</v>
      </c>
      <c r="Q19" s="6"/>
    </row>
    <row r="20" spans="1:17" ht="15.75" thickBot="1">
      <c r="A20" s="19">
        <v>11</v>
      </c>
      <c r="B20" s="49" t="s">
        <v>70</v>
      </c>
      <c r="C20" s="20">
        <v>0</v>
      </c>
      <c r="D20" s="72">
        <f t="shared" si="2"/>
        <v>0</v>
      </c>
      <c r="E20" s="20">
        <v>0</v>
      </c>
      <c r="F20" s="21">
        <f t="shared" si="0"/>
        <v>0</v>
      </c>
      <c r="G20" s="20">
        <v>0</v>
      </c>
      <c r="H20" s="21">
        <f t="shared" si="3"/>
        <v>0</v>
      </c>
      <c r="I20" s="22">
        <f t="shared" si="4"/>
        <v>0</v>
      </c>
      <c r="J20" s="58">
        <f t="shared" si="1"/>
        <v>0</v>
      </c>
      <c r="K20" s="68" t="s">
        <v>64</v>
      </c>
      <c r="Q20" s="6"/>
    </row>
    <row r="21" spans="1:17" ht="15.75" thickBot="1">
      <c r="A21" s="19">
        <v>12</v>
      </c>
      <c r="B21" s="49" t="s">
        <v>70</v>
      </c>
      <c r="C21" s="20">
        <v>0</v>
      </c>
      <c r="D21" s="72">
        <f t="shared" si="2"/>
        <v>0</v>
      </c>
      <c r="E21" s="20">
        <v>0</v>
      </c>
      <c r="F21" s="21">
        <f t="shared" si="0"/>
        <v>0</v>
      </c>
      <c r="G21" s="20">
        <v>0</v>
      </c>
      <c r="H21" s="21">
        <f t="shared" si="3"/>
        <v>0</v>
      </c>
      <c r="I21" s="22">
        <f t="shared" si="4"/>
        <v>0</v>
      </c>
      <c r="J21" s="58">
        <f t="shared" si="1"/>
        <v>0</v>
      </c>
      <c r="K21" s="68" t="s">
        <v>65</v>
      </c>
      <c r="Q21" s="6"/>
    </row>
    <row r="22" spans="1:17" ht="15.75" thickBot="1">
      <c r="A22" s="19">
        <v>13</v>
      </c>
      <c r="B22" s="49" t="s">
        <v>70</v>
      </c>
      <c r="C22" s="20">
        <v>0</v>
      </c>
      <c r="D22" s="72">
        <f t="shared" si="2"/>
        <v>0</v>
      </c>
      <c r="E22" s="20">
        <v>0</v>
      </c>
      <c r="F22" s="21">
        <f t="shared" si="0"/>
        <v>0</v>
      </c>
      <c r="G22" s="20">
        <v>0</v>
      </c>
      <c r="H22" s="21">
        <f t="shared" si="3"/>
        <v>0</v>
      </c>
      <c r="I22" s="22">
        <f t="shared" si="4"/>
        <v>0</v>
      </c>
      <c r="J22" s="58">
        <f t="shared" si="1"/>
        <v>0</v>
      </c>
      <c r="K22" s="69"/>
      <c r="Q22" s="6"/>
    </row>
    <row r="23" spans="1:17" ht="15.75" thickBot="1">
      <c r="A23" s="19">
        <v>14</v>
      </c>
      <c r="B23" s="49" t="s">
        <v>70</v>
      </c>
      <c r="C23" s="20">
        <v>0</v>
      </c>
      <c r="D23" s="72">
        <f t="shared" si="2"/>
        <v>0</v>
      </c>
      <c r="E23" s="20">
        <v>0</v>
      </c>
      <c r="F23" s="21">
        <f t="shared" si="0"/>
        <v>0</v>
      </c>
      <c r="G23" s="20">
        <v>0</v>
      </c>
      <c r="H23" s="21">
        <f t="shared" si="3"/>
        <v>0</v>
      </c>
      <c r="I23" s="22">
        <f t="shared" si="4"/>
        <v>0</v>
      </c>
      <c r="J23" s="58">
        <f t="shared" si="1"/>
        <v>0</v>
      </c>
      <c r="K23" s="68" t="s">
        <v>69</v>
      </c>
      <c r="Q23" s="6"/>
    </row>
    <row r="24" spans="1:17" ht="15.75" thickBot="1">
      <c r="A24" s="19">
        <v>15</v>
      </c>
      <c r="B24" s="49" t="s">
        <v>70</v>
      </c>
      <c r="C24" s="20">
        <v>0</v>
      </c>
      <c r="D24" s="72">
        <f t="shared" si="2"/>
        <v>0</v>
      </c>
      <c r="E24" s="20">
        <v>0</v>
      </c>
      <c r="F24" s="21">
        <f t="shared" si="0"/>
        <v>0</v>
      </c>
      <c r="G24" s="20">
        <v>0</v>
      </c>
      <c r="H24" s="21">
        <f t="shared" si="3"/>
        <v>0</v>
      </c>
      <c r="I24" s="22">
        <f t="shared" si="4"/>
        <v>0</v>
      </c>
      <c r="J24" s="58">
        <f t="shared" si="1"/>
        <v>0</v>
      </c>
      <c r="K24" s="68" t="s">
        <v>70</v>
      </c>
      <c r="Q24" s="6"/>
    </row>
    <row r="25" spans="1:17" ht="15.75" thickBot="1">
      <c r="A25" s="19">
        <v>16</v>
      </c>
      <c r="B25" s="49" t="s">
        <v>70</v>
      </c>
      <c r="C25" s="20">
        <v>0</v>
      </c>
      <c r="D25" s="72">
        <f t="shared" si="2"/>
        <v>0</v>
      </c>
      <c r="E25" s="20">
        <v>0</v>
      </c>
      <c r="F25" s="21">
        <f t="shared" si="0"/>
        <v>0</v>
      </c>
      <c r="G25" s="20">
        <v>0</v>
      </c>
      <c r="H25" s="21">
        <f t="shared" si="3"/>
        <v>0</v>
      </c>
      <c r="I25" s="22">
        <f t="shared" si="4"/>
        <v>0</v>
      </c>
      <c r="J25" s="58">
        <f t="shared" si="1"/>
        <v>0</v>
      </c>
      <c r="K25" s="66"/>
      <c r="Q25" s="6"/>
    </row>
    <row r="26" spans="1:17" ht="15.75" thickBot="1">
      <c r="A26" s="19">
        <v>17</v>
      </c>
      <c r="B26" s="49" t="s">
        <v>70</v>
      </c>
      <c r="C26" s="20">
        <v>0</v>
      </c>
      <c r="D26" s="72">
        <f t="shared" si="2"/>
        <v>0</v>
      </c>
      <c r="E26" s="20">
        <v>0</v>
      </c>
      <c r="F26" s="21">
        <f t="shared" si="0"/>
        <v>0</v>
      </c>
      <c r="G26" s="20">
        <v>0</v>
      </c>
      <c r="H26" s="21">
        <f t="shared" si="3"/>
        <v>0</v>
      </c>
      <c r="I26" s="22">
        <f t="shared" si="4"/>
        <v>0</v>
      </c>
      <c r="J26" s="58">
        <f t="shared" si="1"/>
        <v>0</v>
      </c>
      <c r="K26" s="66"/>
      <c r="Q26" s="6"/>
    </row>
    <row r="27" spans="1:17" ht="15.75" thickBot="1">
      <c r="A27" s="19">
        <v>18</v>
      </c>
      <c r="B27" s="49" t="s">
        <v>70</v>
      </c>
      <c r="C27" s="20">
        <v>0</v>
      </c>
      <c r="D27" s="72">
        <f t="shared" si="2"/>
        <v>0</v>
      </c>
      <c r="E27" s="20">
        <v>0</v>
      </c>
      <c r="F27" s="21">
        <f t="shared" si="0"/>
        <v>0</v>
      </c>
      <c r="G27" s="20">
        <v>0</v>
      </c>
      <c r="H27" s="21">
        <f t="shared" si="3"/>
        <v>0</v>
      </c>
      <c r="I27" s="22">
        <f t="shared" si="4"/>
        <v>0</v>
      </c>
      <c r="J27" s="58">
        <f t="shared" si="1"/>
        <v>0</v>
      </c>
      <c r="Q27" s="6"/>
    </row>
    <row r="28" spans="1:17" ht="15.75" thickBot="1">
      <c r="A28" s="19">
        <v>19</v>
      </c>
      <c r="B28" s="49" t="s">
        <v>70</v>
      </c>
      <c r="C28" s="20">
        <v>0</v>
      </c>
      <c r="D28" s="72">
        <f t="shared" si="2"/>
        <v>0</v>
      </c>
      <c r="E28" s="20">
        <v>0</v>
      </c>
      <c r="F28" s="21">
        <f t="shared" si="0"/>
        <v>0</v>
      </c>
      <c r="G28" s="20">
        <v>0</v>
      </c>
      <c r="H28" s="21">
        <f t="shared" si="3"/>
        <v>0</v>
      </c>
      <c r="I28" s="22">
        <f t="shared" si="4"/>
        <v>0</v>
      </c>
      <c r="J28" s="58">
        <f t="shared" si="1"/>
        <v>0</v>
      </c>
      <c r="Q28" s="6"/>
    </row>
    <row r="29" spans="1:17" ht="15.75" thickBot="1">
      <c r="A29" s="19">
        <v>20</v>
      </c>
      <c r="B29" s="49" t="s">
        <v>70</v>
      </c>
      <c r="C29" s="20">
        <v>0</v>
      </c>
      <c r="D29" s="72">
        <f t="shared" si="2"/>
        <v>0</v>
      </c>
      <c r="E29" s="20">
        <v>0</v>
      </c>
      <c r="F29" s="21">
        <f t="shared" si="0"/>
        <v>0</v>
      </c>
      <c r="G29" s="20">
        <v>0</v>
      </c>
      <c r="H29" s="21">
        <f t="shared" si="3"/>
        <v>0</v>
      </c>
      <c r="I29" s="22">
        <f t="shared" si="4"/>
        <v>0</v>
      </c>
      <c r="J29" s="58">
        <f t="shared" si="1"/>
        <v>0</v>
      </c>
      <c r="Q29" s="6"/>
    </row>
    <row r="30" spans="1:17" ht="15.75" thickBot="1">
      <c r="A30" s="19">
        <v>21</v>
      </c>
      <c r="B30" s="49" t="s">
        <v>70</v>
      </c>
      <c r="C30" s="20">
        <v>0</v>
      </c>
      <c r="D30" s="72">
        <f t="shared" si="2"/>
        <v>0</v>
      </c>
      <c r="E30" s="20">
        <v>0</v>
      </c>
      <c r="F30" s="21">
        <f t="shared" si="0"/>
        <v>0</v>
      </c>
      <c r="G30" s="20">
        <v>0</v>
      </c>
      <c r="H30" s="21">
        <f t="shared" si="3"/>
        <v>0</v>
      </c>
      <c r="I30" s="22">
        <f t="shared" si="4"/>
        <v>0</v>
      </c>
      <c r="J30" s="58">
        <f t="shared" si="1"/>
        <v>0</v>
      </c>
      <c r="Q30" s="6"/>
    </row>
    <row r="31" spans="1:17" ht="15.75" thickBot="1">
      <c r="A31" s="19">
        <v>22</v>
      </c>
      <c r="B31" s="49" t="s">
        <v>70</v>
      </c>
      <c r="C31" s="20">
        <v>0</v>
      </c>
      <c r="D31" s="72">
        <f t="shared" si="2"/>
        <v>0</v>
      </c>
      <c r="E31" s="20">
        <v>0</v>
      </c>
      <c r="F31" s="21">
        <f t="shared" si="0"/>
        <v>0</v>
      </c>
      <c r="G31" s="20">
        <v>0</v>
      </c>
      <c r="H31" s="21">
        <f t="shared" si="3"/>
        <v>0</v>
      </c>
      <c r="I31" s="22">
        <f t="shared" si="4"/>
        <v>0</v>
      </c>
      <c r="J31" s="58">
        <f t="shared" si="1"/>
        <v>0</v>
      </c>
      <c r="Q31" s="6"/>
    </row>
    <row r="32" spans="1:17" ht="15.75" thickBot="1">
      <c r="A32" s="19">
        <v>23</v>
      </c>
      <c r="B32" s="49" t="s">
        <v>70</v>
      </c>
      <c r="C32" s="20">
        <v>0</v>
      </c>
      <c r="D32" s="72">
        <f t="shared" si="2"/>
        <v>0</v>
      </c>
      <c r="E32" s="20">
        <v>0</v>
      </c>
      <c r="F32" s="21">
        <f t="shared" si="0"/>
        <v>0</v>
      </c>
      <c r="G32" s="20">
        <v>0</v>
      </c>
      <c r="H32" s="21">
        <f t="shared" si="3"/>
        <v>0</v>
      </c>
      <c r="I32" s="22">
        <f t="shared" si="4"/>
        <v>0</v>
      </c>
      <c r="J32" s="58">
        <f t="shared" si="1"/>
        <v>0</v>
      </c>
      <c r="Q32" s="6"/>
    </row>
    <row r="33" spans="1:17" ht="15.75" thickBot="1">
      <c r="A33" s="19">
        <v>24</v>
      </c>
      <c r="B33" s="49" t="s">
        <v>70</v>
      </c>
      <c r="C33" s="20">
        <v>0</v>
      </c>
      <c r="D33" s="72">
        <f t="shared" si="2"/>
        <v>0</v>
      </c>
      <c r="E33" s="20">
        <v>0</v>
      </c>
      <c r="F33" s="21">
        <f t="shared" si="0"/>
        <v>0</v>
      </c>
      <c r="G33" s="20">
        <v>0</v>
      </c>
      <c r="H33" s="21">
        <f t="shared" si="3"/>
        <v>0</v>
      </c>
      <c r="I33" s="22">
        <f t="shared" si="4"/>
        <v>0</v>
      </c>
      <c r="J33" s="58">
        <f t="shared" si="1"/>
        <v>0</v>
      </c>
      <c r="Q33" s="6"/>
    </row>
    <row r="34" spans="1:17" ht="15.75" thickBot="1">
      <c r="A34" s="19">
        <v>25</v>
      </c>
      <c r="B34" s="49" t="s">
        <v>70</v>
      </c>
      <c r="C34" s="20">
        <v>0</v>
      </c>
      <c r="D34" s="72">
        <f t="shared" si="2"/>
        <v>0</v>
      </c>
      <c r="E34" s="20">
        <v>0</v>
      </c>
      <c r="F34" s="21">
        <f t="shared" si="0"/>
        <v>0</v>
      </c>
      <c r="G34" s="20">
        <v>0</v>
      </c>
      <c r="H34" s="21">
        <f t="shared" si="3"/>
        <v>0</v>
      </c>
      <c r="I34" s="22">
        <f t="shared" si="4"/>
        <v>0</v>
      </c>
      <c r="J34" s="58">
        <f t="shared" si="1"/>
        <v>0</v>
      </c>
      <c r="Q34" s="6"/>
    </row>
    <row r="35" spans="1:17" ht="15.75" thickBot="1">
      <c r="A35" s="19">
        <v>26</v>
      </c>
      <c r="B35" s="49" t="s">
        <v>70</v>
      </c>
      <c r="C35" s="20">
        <v>0</v>
      </c>
      <c r="D35" s="72">
        <f t="shared" si="2"/>
        <v>0</v>
      </c>
      <c r="E35" s="20">
        <v>0</v>
      </c>
      <c r="F35" s="21">
        <f t="shared" si="0"/>
        <v>0</v>
      </c>
      <c r="G35" s="20">
        <v>0</v>
      </c>
      <c r="H35" s="21">
        <f t="shared" si="3"/>
        <v>0</v>
      </c>
      <c r="I35" s="22">
        <f t="shared" si="4"/>
        <v>0</v>
      </c>
      <c r="J35" s="58">
        <f t="shared" si="1"/>
        <v>0</v>
      </c>
      <c r="Q35" s="6"/>
    </row>
    <row r="36" spans="1:17" ht="15.75" thickBot="1">
      <c r="A36" s="19">
        <v>27</v>
      </c>
      <c r="B36" s="49" t="s">
        <v>70</v>
      </c>
      <c r="C36" s="20">
        <v>0</v>
      </c>
      <c r="D36" s="72">
        <f t="shared" si="2"/>
        <v>0</v>
      </c>
      <c r="E36" s="20">
        <v>0</v>
      </c>
      <c r="F36" s="21">
        <f t="shared" si="0"/>
        <v>0</v>
      </c>
      <c r="G36" s="20">
        <v>0</v>
      </c>
      <c r="H36" s="21">
        <f t="shared" si="3"/>
        <v>0</v>
      </c>
      <c r="I36" s="22">
        <f t="shared" si="4"/>
        <v>0</v>
      </c>
      <c r="J36" s="58">
        <f t="shared" si="1"/>
        <v>0</v>
      </c>
      <c r="Q36" s="6"/>
    </row>
    <row r="37" spans="1:17" ht="15.75" thickBot="1">
      <c r="A37" s="19">
        <v>28</v>
      </c>
      <c r="B37" s="49" t="s">
        <v>70</v>
      </c>
      <c r="C37" s="20">
        <v>0</v>
      </c>
      <c r="D37" s="72">
        <f t="shared" si="2"/>
        <v>0</v>
      </c>
      <c r="E37" s="20">
        <v>0</v>
      </c>
      <c r="F37" s="21">
        <f t="shared" si="0"/>
        <v>0</v>
      </c>
      <c r="G37" s="20">
        <v>0</v>
      </c>
      <c r="H37" s="21">
        <f t="shared" si="3"/>
        <v>0</v>
      </c>
      <c r="I37" s="22">
        <f t="shared" si="4"/>
        <v>0</v>
      </c>
      <c r="J37" s="58">
        <f t="shared" si="1"/>
        <v>0</v>
      </c>
      <c r="Q37" s="6"/>
    </row>
    <row r="38" spans="1:17" ht="15.75" thickBot="1">
      <c r="A38" s="19">
        <v>29</v>
      </c>
      <c r="B38" s="49" t="s">
        <v>70</v>
      </c>
      <c r="C38" s="20">
        <v>0</v>
      </c>
      <c r="D38" s="72">
        <f t="shared" si="2"/>
        <v>0</v>
      </c>
      <c r="E38" s="20">
        <v>0</v>
      </c>
      <c r="F38" s="21">
        <f t="shared" si="0"/>
        <v>0</v>
      </c>
      <c r="G38" s="20">
        <v>0</v>
      </c>
      <c r="H38" s="21">
        <f t="shared" si="3"/>
        <v>0</v>
      </c>
      <c r="I38" s="22">
        <f t="shared" si="4"/>
        <v>0</v>
      </c>
      <c r="J38" s="58">
        <f t="shared" si="1"/>
        <v>0</v>
      </c>
      <c r="Q38" s="6"/>
    </row>
    <row r="39" spans="1:17" ht="15.75" thickBot="1">
      <c r="A39" s="47">
        <v>30</v>
      </c>
      <c r="B39" s="49" t="s">
        <v>70</v>
      </c>
      <c r="C39" s="20">
        <v>0</v>
      </c>
      <c r="D39" s="72">
        <f t="shared" si="2"/>
        <v>0</v>
      </c>
      <c r="E39" s="20">
        <v>0</v>
      </c>
      <c r="F39" s="21">
        <f t="shared" si="0"/>
        <v>0</v>
      </c>
      <c r="G39" s="20">
        <v>0</v>
      </c>
      <c r="H39" s="21">
        <f t="shared" si="3"/>
        <v>0</v>
      </c>
      <c r="I39" s="22">
        <f t="shared" si="4"/>
        <v>0</v>
      </c>
      <c r="J39" s="58">
        <f t="shared" si="1"/>
        <v>0</v>
      </c>
      <c r="Q39" s="6"/>
    </row>
    <row r="40" spans="1:17" ht="15.75" thickBot="1">
      <c r="A40" s="47">
        <v>31</v>
      </c>
      <c r="B40" s="49" t="s">
        <v>70</v>
      </c>
      <c r="C40" s="20">
        <v>0</v>
      </c>
      <c r="D40" s="72">
        <f t="shared" si="2"/>
        <v>0</v>
      </c>
      <c r="E40" s="20">
        <v>0</v>
      </c>
      <c r="F40" s="21">
        <f t="shared" si="0"/>
        <v>0</v>
      </c>
      <c r="G40" s="20">
        <v>0</v>
      </c>
      <c r="H40" s="21">
        <f t="shared" si="3"/>
        <v>0</v>
      </c>
      <c r="I40" s="22">
        <f t="shared" si="4"/>
        <v>0</v>
      </c>
      <c r="J40" s="58">
        <f t="shared" si="1"/>
        <v>0</v>
      </c>
      <c r="Q40" s="6"/>
    </row>
    <row r="41" spans="1:17" ht="15.75" thickBot="1">
      <c r="A41" s="23" t="s">
        <v>66</v>
      </c>
      <c r="B41" s="48">
        <f>J41</f>
        <v>0</v>
      </c>
      <c r="C41" s="35">
        <f>SUM(C10:C40)</f>
        <v>0</v>
      </c>
      <c r="D41" s="22">
        <f>SUM(D10:D40)</f>
        <v>0</v>
      </c>
      <c r="E41" s="24">
        <f aca="true" t="shared" si="5" ref="E41:J41">SUM(E10:E40)</f>
        <v>0</v>
      </c>
      <c r="F41" s="24">
        <f t="shared" si="5"/>
        <v>0</v>
      </c>
      <c r="G41" s="24">
        <f t="shared" si="5"/>
        <v>0</v>
      </c>
      <c r="H41" s="39">
        <f t="shared" si="5"/>
        <v>0</v>
      </c>
      <c r="I41" s="25">
        <f t="shared" si="5"/>
        <v>0</v>
      </c>
      <c r="J41" s="59">
        <f t="shared" si="5"/>
        <v>0</v>
      </c>
      <c r="Q41" s="6"/>
    </row>
    <row r="43" ht="15">
      <c r="Q43" s="37"/>
    </row>
    <row r="44" ht="15">
      <c r="Q44" s="37"/>
    </row>
  </sheetData>
  <sheetProtection password="8D1E" sheet="1" selectLockedCells="1"/>
  <mergeCells count="13">
    <mergeCell ref="C9:D9"/>
    <mergeCell ref="E9:F9"/>
    <mergeCell ref="G9:H9"/>
    <mergeCell ref="A1:E1"/>
    <mergeCell ref="A2:E2"/>
    <mergeCell ref="A6:E6"/>
    <mergeCell ref="A7:E7"/>
    <mergeCell ref="A4:M4"/>
    <mergeCell ref="M1:M2"/>
    <mergeCell ref="F1:G1"/>
    <mergeCell ref="H1:I1"/>
    <mergeCell ref="F2:G2"/>
    <mergeCell ref="H2:I2"/>
  </mergeCells>
  <conditionalFormatting sqref="B10:B40">
    <cfRule type="cellIs" priority="3" dxfId="12" operator="equal">
      <formula>"SI"</formula>
    </cfRule>
  </conditionalFormatting>
  <conditionalFormatting sqref="E10:E41 G10:G41 B41">
    <cfRule type="cellIs" priority="4" dxfId="12" operator="greaterThan">
      <formula>0</formula>
    </cfRule>
  </conditionalFormatting>
  <conditionalFormatting sqref="F10:F41 H10:I41">
    <cfRule type="cellIs" priority="6" dxfId="13" operator="greaterThan">
      <formula>0</formula>
    </cfRule>
  </conditionalFormatting>
  <conditionalFormatting sqref="C10:C41">
    <cfRule type="cellIs" priority="1" dxfId="12" operator="greaterThan">
      <formula>0</formula>
    </cfRule>
  </conditionalFormatting>
  <conditionalFormatting sqref="D10:D41">
    <cfRule type="cellIs" priority="2" dxfId="13" operator="greaterThan">
      <formula>0</formula>
    </cfRule>
  </conditionalFormatting>
  <dataValidations count="2">
    <dataValidation type="list" allowBlank="1" showInputMessage="1" showErrorMessage="1" sqref="B10:B40">
      <formula1>$K$23:$K$24</formula1>
    </dataValidation>
    <dataValidation type="list" allowBlank="1" showInputMessage="1" showErrorMessage="1" sqref="F2:G2">
      <formula1>$K$10:$K$21</formula1>
    </dataValidation>
  </dataValidations>
  <printOptions/>
  <pageMargins left="0.7" right="0.7" top="0.75" bottom="0.75" header="0.3" footer="0.3"/>
  <pageSetup fitToHeight="1" fitToWidth="1"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sheetPr>
    <pageSetUpPr fitToPage="1"/>
  </sheetPr>
  <dimension ref="A1:Q41"/>
  <sheetViews>
    <sheetView zoomScalePageLayoutView="0" workbookViewId="0" topLeftCell="A1">
      <selection activeCell="B10" sqref="B10"/>
    </sheetView>
  </sheetViews>
  <sheetFormatPr defaultColWidth="9.140625" defaultRowHeight="15"/>
  <cols>
    <col min="1" max="1" width="6.421875" style="6" customWidth="1"/>
    <col min="2" max="2" width="15.00390625" style="6" customWidth="1"/>
    <col min="3" max="16" width="10.7109375" style="6" customWidth="1"/>
    <col min="17" max="17" width="2.421875" style="38" bestFit="1" customWidth="1"/>
    <col min="18" max="16384" width="9.140625" style="6" customWidth="1"/>
  </cols>
  <sheetData>
    <row r="1" spans="1:13" s="13" customFormat="1" ht="15" customHeight="1">
      <c r="A1" s="93" t="s">
        <v>40</v>
      </c>
      <c r="B1" s="112"/>
      <c r="C1" s="112"/>
      <c r="D1" s="112"/>
      <c r="E1" s="112"/>
      <c r="F1" s="93" t="s">
        <v>41</v>
      </c>
      <c r="G1" s="94"/>
      <c r="H1" s="93" t="s">
        <v>42</v>
      </c>
      <c r="I1" s="94"/>
      <c r="K1" s="37"/>
      <c r="M1" s="91" t="s">
        <v>45</v>
      </c>
    </row>
    <row r="2" spans="1:13" s="13" customFormat="1" ht="15" customHeight="1">
      <c r="A2" s="119">
        <f>'Calcolo Orchestra'!A2:E2</f>
        <v>0</v>
      </c>
      <c r="B2" s="119"/>
      <c r="C2" s="119"/>
      <c r="D2" s="119"/>
      <c r="E2" s="119"/>
      <c r="F2" s="120" t="str">
        <f>'Calcolo Orchestra'!F2:G2</f>
        <v>Gennaio</v>
      </c>
      <c r="G2" s="120"/>
      <c r="H2" s="121">
        <f>'Calcolo Orchestra'!H2:I2</f>
        <v>2017</v>
      </c>
      <c r="I2" s="121"/>
      <c r="K2" s="37"/>
      <c r="M2" s="92"/>
    </row>
    <row r="3" spans="1:17" s="13" customFormat="1" ht="7.5" customHeight="1">
      <c r="A3" s="14"/>
      <c r="B3" s="14"/>
      <c r="C3" s="5"/>
      <c r="D3" s="5"/>
      <c r="E3" s="5"/>
      <c r="F3" s="5"/>
      <c r="G3" s="5"/>
      <c r="H3" s="14"/>
      <c r="I3" s="14"/>
      <c r="J3" s="5"/>
      <c r="K3" s="60"/>
      <c r="L3" s="60"/>
      <c r="M3" s="60"/>
      <c r="N3" s="12"/>
      <c r="O3" s="12"/>
      <c r="Q3" s="37"/>
    </row>
    <row r="4" spans="1:13" s="13" customFormat="1" ht="18.75">
      <c r="A4" s="116" t="s">
        <v>50</v>
      </c>
      <c r="B4" s="117"/>
      <c r="C4" s="117"/>
      <c r="D4" s="117"/>
      <c r="E4" s="117"/>
      <c r="F4" s="117"/>
      <c r="G4" s="117"/>
      <c r="H4" s="117"/>
      <c r="I4" s="117"/>
      <c r="J4" s="117"/>
      <c r="K4" s="117"/>
      <c r="L4" s="117"/>
      <c r="M4" s="118"/>
    </row>
    <row r="5" s="13" customFormat="1" ht="7.5" customHeight="1">
      <c r="Q5" s="37"/>
    </row>
    <row r="6" spans="1:7" s="13" customFormat="1" ht="30" customHeight="1">
      <c r="A6" s="93" t="s">
        <v>51</v>
      </c>
      <c r="B6" s="112"/>
      <c r="C6" s="112"/>
      <c r="D6" s="112"/>
      <c r="E6" s="94"/>
      <c r="G6" s="63" t="s">
        <v>78</v>
      </c>
    </row>
    <row r="7" spans="1:7" s="13" customFormat="1" ht="15" customHeight="1">
      <c r="A7" s="113">
        <f>'Calcolo Orchestra'!A7:E7</f>
        <v>0</v>
      </c>
      <c r="B7" s="114"/>
      <c r="C7" s="114"/>
      <c r="D7" s="114"/>
      <c r="E7" s="115"/>
      <c r="G7" s="64">
        <f>IF(A7&lt;='Tabella SCF'!C7,'Tabella SCF'!D7,IF(AND(A7&gt;='Tabella SCF'!B8,A7&lt;='Tabella SCF'!C8),'Tabella SCF'!D8,IF(AND(A7&gt;='Tabella SCF'!B9,A7&lt;='Tabella SCF'!C9),'Tabella SCF'!D9,IF(AND(A7&gt;='Tabella SCF'!B10,A7&lt;='Tabella SCF'!C10),'Tabella SCF'!D10,IF(AND(A7&gt;='Tabella SCF'!B11,A7&lt;='Tabella SCF'!C11),'Tabella SCF'!D11,IF(AND(A7&gt;='Tabella SCF'!B12,A7&lt;='Tabella SCF'!C12),'Tabella SCF'!D12,IF(A7&gt;'Tabella SCF'!B13,'Tabella SCF'!D13,0)))))))</f>
        <v>13.83</v>
      </c>
    </row>
    <row r="8" spans="1:17" s="13" customFormat="1" ht="7.5" customHeight="1">
      <c r="A8" s="14"/>
      <c r="B8" s="14"/>
      <c r="C8" s="15"/>
      <c r="D8" s="15"/>
      <c r="E8" s="15"/>
      <c r="F8" s="15"/>
      <c r="G8" s="15"/>
      <c r="H8" s="16"/>
      <c r="I8" s="8"/>
      <c r="J8" s="17"/>
      <c r="P8" s="18"/>
      <c r="Q8" s="37"/>
    </row>
    <row r="9" spans="1:17" ht="45.75" customHeight="1" thickBot="1">
      <c r="A9" s="41" t="s">
        <v>52</v>
      </c>
      <c r="B9" s="42" t="s">
        <v>68</v>
      </c>
      <c r="C9" s="99" t="s">
        <v>81</v>
      </c>
      <c r="D9" s="100"/>
      <c r="E9" s="110" t="s">
        <v>28</v>
      </c>
      <c r="F9" s="111"/>
      <c r="G9" s="110" t="s">
        <v>29</v>
      </c>
      <c r="H9" s="111"/>
      <c r="I9" s="41" t="s">
        <v>66</v>
      </c>
      <c r="J9" s="38"/>
      <c r="K9" s="66"/>
      <c r="Q9" s="6"/>
    </row>
    <row r="10" spans="1:17" ht="15.75" thickBot="1">
      <c r="A10" s="47">
        <v>1</v>
      </c>
      <c r="B10" s="49" t="s">
        <v>70</v>
      </c>
      <c r="C10" s="20">
        <v>0</v>
      </c>
      <c r="D10" s="72">
        <f>IF(B10="SI",(C10/1.16)*0.1,0)</f>
        <v>0</v>
      </c>
      <c r="E10" s="20">
        <v>0</v>
      </c>
      <c r="F10" s="33">
        <f>IF(B10="SI",(E10/1.22)*0.1,0)</f>
        <v>0</v>
      </c>
      <c r="G10" s="20">
        <v>0</v>
      </c>
      <c r="H10" s="33">
        <f>IF(B10="SI",(G10/2)*0.1,0)</f>
        <v>0</v>
      </c>
      <c r="I10" s="34">
        <f>D10+F10+H10</f>
        <v>0</v>
      </c>
      <c r="J10" s="58">
        <f aca="true" t="shared" si="0" ref="J10:J40">IF(B10="SI",1,0)</f>
        <v>0</v>
      </c>
      <c r="K10" s="67"/>
      <c r="Q10" s="6"/>
    </row>
    <row r="11" spans="1:17" ht="15.75" thickBot="1">
      <c r="A11" s="47">
        <v>2</v>
      </c>
      <c r="B11" s="49" t="s">
        <v>70</v>
      </c>
      <c r="C11" s="20">
        <v>0</v>
      </c>
      <c r="D11" s="72">
        <f aca="true" t="shared" si="1" ref="D11:D40">IF(B11="SI",(C11/1.16)*0.1,0)</f>
        <v>0</v>
      </c>
      <c r="E11" s="20">
        <v>0</v>
      </c>
      <c r="F11" s="33">
        <f aca="true" t="shared" si="2" ref="F11:F40">IF(B11="SI",(E11/1.22)*0.1,0)</f>
        <v>0</v>
      </c>
      <c r="G11" s="20">
        <v>0</v>
      </c>
      <c r="H11" s="33">
        <f aca="true" t="shared" si="3" ref="H11:H40">IF(B11="SI",(G11/2)*0.1,0)</f>
        <v>0</v>
      </c>
      <c r="I11" s="34">
        <f aca="true" t="shared" si="4" ref="I11:I40">D11+F11+H11</f>
        <v>0</v>
      </c>
      <c r="J11" s="58">
        <f t="shared" si="0"/>
        <v>0</v>
      </c>
      <c r="K11" s="67"/>
      <c r="Q11" s="6"/>
    </row>
    <row r="12" spans="1:17" ht="15.75" thickBot="1">
      <c r="A12" s="47">
        <v>3</v>
      </c>
      <c r="B12" s="49" t="s">
        <v>70</v>
      </c>
      <c r="C12" s="20">
        <v>0</v>
      </c>
      <c r="D12" s="72">
        <f t="shared" si="1"/>
        <v>0</v>
      </c>
      <c r="E12" s="20">
        <v>0</v>
      </c>
      <c r="F12" s="33">
        <f t="shared" si="2"/>
        <v>0</v>
      </c>
      <c r="G12" s="20">
        <v>0</v>
      </c>
      <c r="H12" s="33">
        <f t="shared" si="3"/>
        <v>0</v>
      </c>
      <c r="I12" s="34">
        <f t="shared" si="4"/>
        <v>0</v>
      </c>
      <c r="J12" s="58">
        <f t="shared" si="0"/>
        <v>0</v>
      </c>
      <c r="K12" s="67"/>
      <c r="Q12" s="6"/>
    </row>
    <row r="13" spans="1:17" ht="15.75" thickBot="1">
      <c r="A13" s="47">
        <v>4</v>
      </c>
      <c r="B13" s="49" t="s">
        <v>70</v>
      </c>
      <c r="C13" s="20">
        <v>0</v>
      </c>
      <c r="D13" s="72">
        <f t="shared" si="1"/>
        <v>0</v>
      </c>
      <c r="E13" s="20">
        <v>0</v>
      </c>
      <c r="F13" s="33">
        <f t="shared" si="2"/>
        <v>0</v>
      </c>
      <c r="G13" s="20">
        <v>0</v>
      </c>
      <c r="H13" s="33">
        <f t="shared" si="3"/>
        <v>0</v>
      </c>
      <c r="I13" s="34">
        <f t="shared" si="4"/>
        <v>0</v>
      </c>
      <c r="J13" s="58">
        <f t="shared" si="0"/>
        <v>0</v>
      </c>
      <c r="K13" s="67"/>
      <c r="Q13" s="6"/>
    </row>
    <row r="14" spans="1:17" ht="15.75" thickBot="1">
      <c r="A14" s="47">
        <v>5</v>
      </c>
      <c r="B14" s="49" t="s">
        <v>70</v>
      </c>
      <c r="C14" s="20">
        <v>0</v>
      </c>
      <c r="D14" s="72">
        <f t="shared" si="1"/>
        <v>0</v>
      </c>
      <c r="E14" s="20">
        <v>0</v>
      </c>
      <c r="F14" s="33">
        <f t="shared" si="2"/>
        <v>0</v>
      </c>
      <c r="G14" s="20">
        <v>0</v>
      </c>
      <c r="H14" s="33">
        <f t="shared" si="3"/>
        <v>0</v>
      </c>
      <c r="I14" s="34">
        <f t="shared" si="4"/>
        <v>0</v>
      </c>
      <c r="J14" s="58">
        <f t="shared" si="0"/>
        <v>0</v>
      </c>
      <c r="K14" s="67"/>
      <c r="Q14" s="6"/>
    </row>
    <row r="15" spans="1:17" ht="15.75" thickBot="1">
      <c r="A15" s="47">
        <v>6</v>
      </c>
      <c r="B15" s="49" t="s">
        <v>70</v>
      </c>
      <c r="C15" s="20">
        <v>0</v>
      </c>
      <c r="D15" s="72">
        <f t="shared" si="1"/>
        <v>0</v>
      </c>
      <c r="E15" s="20">
        <v>0</v>
      </c>
      <c r="F15" s="33">
        <f t="shared" si="2"/>
        <v>0</v>
      </c>
      <c r="G15" s="20">
        <v>0</v>
      </c>
      <c r="H15" s="33">
        <f t="shared" si="3"/>
        <v>0</v>
      </c>
      <c r="I15" s="34">
        <f t="shared" si="4"/>
        <v>0</v>
      </c>
      <c r="J15" s="58">
        <f t="shared" si="0"/>
        <v>0</v>
      </c>
      <c r="K15" s="67"/>
      <c r="Q15" s="6"/>
    </row>
    <row r="16" spans="1:17" ht="15.75" thickBot="1">
      <c r="A16" s="47">
        <v>7</v>
      </c>
      <c r="B16" s="49" t="s">
        <v>70</v>
      </c>
      <c r="C16" s="20">
        <v>0</v>
      </c>
      <c r="D16" s="72">
        <f t="shared" si="1"/>
        <v>0</v>
      </c>
      <c r="E16" s="20">
        <v>0</v>
      </c>
      <c r="F16" s="33">
        <f t="shared" si="2"/>
        <v>0</v>
      </c>
      <c r="G16" s="20">
        <v>0</v>
      </c>
      <c r="H16" s="33">
        <f t="shared" si="3"/>
        <v>0</v>
      </c>
      <c r="I16" s="34">
        <f t="shared" si="4"/>
        <v>0</v>
      </c>
      <c r="J16" s="58">
        <f t="shared" si="0"/>
        <v>0</v>
      </c>
      <c r="K16" s="67"/>
      <c r="Q16" s="6"/>
    </row>
    <row r="17" spans="1:17" ht="15.75" thickBot="1">
      <c r="A17" s="47">
        <v>8</v>
      </c>
      <c r="B17" s="49" t="s">
        <v>70</v>
      </c>
      <c r="C17" s="20">
        <v>0</v>
      </c>
      <c r="D17" s="72">
        <f t="shared" si="1"/>
        <v>0</v>
      </c>
      <c r="E17" s="20">
        <v>0</v>
      </c>
      <c r="F17" s="33">
        <f t="shared" si="2"/>
        <v>0</v>
      </c>
      <c r="G17" s="20">
        <v>0</v>
      </c>
      <c r="H17" s="33">
        <f t="shared" si="3"/>
        <v>0</v>
      </c>
      <c r="I17" s="34">
        <f t="shared" si="4"/>
        <v>0</v>
      </c>
      <c r="J17" s="58">
        <f t="shared" si="0"/>
        <v>0</v>
      </c>
      <c r="K17" s="67"/>
      <c r="Q17" s="6"/>
    </row>
    <row r="18" spans="1:17" ht="15.75" thickBot="1">
      <c r="A18" s="47">
        <v>9</v>
      </c>
      <c r="B18" s="49" t="s">
        <v>70</v>
      </c>
      <c r="C18" s="20">
        <v>0</v>
      </c>
      <c r="D18" s="72">
        <f t="shared" si="1"/>
        <v>0</v>
      </c>
      <c r="E18" s="20">
        <v>0</v>
      </c>
      <c r="F18" s="33">
        <f t="shared" si="2"/>
        <v>0</v>
      </c>
      <c r="G18" s="20">
        <v>0</v>
      </c>
      <c r="H18" s="33">
        <f t="shared" si="3"/>
        <v>0</v>
      </c>
      <c r="I18" s="34">
        <f t="shared" si="4"/>
        <v>0</v>
      </c>
      <c r="J18" s="58">
        <f t="shared" si="0"/>
        <v>0</v>
      </c>
      <c r="K18" s="67"/>
      <c r="Q18" s="6"/>
    </row>
    <row r="19" spans="1:17" ht="15.75" thickBot="1">
      <c r="A19" s="47">
        <v>10</v>
      </c>
      <c r="B19" s="49" t="s">
        <v>70</v>
      </c>
      <c r="C19" s="20">
        <v>0</v>
      </c>
      <c r="D19" s="72">
        <f t="shared" si="1"/>
        <v>0</v>
      </c>
      <c r="E19" s="20">
        <v>0</v>
      </c>
      <c r="F19" s="33">
        <f t="shared" si="2"/>
        <v>0</v>
      </c>
      <c r="G19" s="20">
        <v>0</v>
      </c>
      <c r="H19" s="33">
        <f t="shared" si="3"/>
        <v>0</v>
      </c>
      <c r="I19" s="34">
        <f t="shared" si="4"/>
        <v>0</v>
      </c>
      <c r="J19" s="58">
        <f t="shared" si="0"/>
        <v>0</v>
      </c>
      <c r="K19" s="67"/>
      <c r="Q19" s="6"/>
    </row>
    <row r="20" spans="1:17" ht="15.75" thickBot="1">
      <c r="A20" s="47">
        <v>11</v>
      </c>
      <c r="B20" s="49" t="s">
        <v>70</v>
      </c>
      <c r="C20" s="20">
        <v>0</v>
      </c>
      <c r="D20" s="72">
        <f t="shared" si="1"/>
        <v>0</v>
      </c>
      <c r="E20" s="20">
        <v>0</v>
      </c>
      <c r="F20" s="33">
        <f t="shared" si="2"/>
        <v>0</v>
      </c>
      <c r="G20" s="20">
        <v>0</v>
      </c>
      <c r="H20" s="33">
        <f t="shared" si="3"/>
        <v>0</v>
      </c>
      <c r="I20" s="34">
        <f t="shared" si="4"/>
        <v>0</v>
      </c>
      <c r="J20" s="58">
        <f t="shared" si="0"/>
        <v>0</v>
      </c>
      <c r="K20" s="67"/>
      <c r="Q20" s="6"/>
    </row>
    <row r="21" spans="1:17" ht="15.75" thickBot="1">
      <c r="A21" s="47">
        <v>12</v>
      </c>
      <c r="B21" s="49" t="s">
        <v>70</v>
      </c>
      <c r="C21" s="20">
        <v>0</v>
      </c>
      <c r="D21" s="72">
        <f t="shared" si="1"/>
        <v>0</v>
      </c>
      <c r="E21" s="20">
        <v>0</v>
      </c>
      <c r="F21" s="33">
        <f t="shared" si="2"/>
        <v>0</v>
      </c>
      <c r="G21" s="20">
        <v>0</v>
      </c>
      <c r="H21" s="33">
        <f t="shared" si="3"/>
        <v>0</v>
      </c>
      <c r="I21" s="34">
        <f t="shared" si="4"/>
        <v>0</v>
      </c>
      <c r="J21" s="58">
        <f t="shared" si="0"/>
        <v>0</v>
      </c>
      <c r="K21" s="67"/>
      <c r="Q21" s="6"/>
    </row>
    <row r="22" spans="1:17" ht="15.75" thickBot="1">
      <c r="A22" s="47">
        <v>13</v>
      </c>
      <c r="B22" s="49" t="s">
        <v>70</v>
      </c>
      <c r="C22" s="20">
        <v>0</v>
      </c>
      <c r="D22" s="72">
        <f t="shared" si="1"/>
        <v>0</v>
      </c>
      <c r="E22" s="20">
        <v>0</v>
      </c>
      <c r="F22" s="33">
        <f t="shared" si="2"/>
        <v>0</v>
      </c>
      <c r="G22" s="20">
        <v>0</v>
      </c>
      <c r="H22" s="33">
        <f t="shared" si="3"/>
        <v>0</v>
      </c>
      <c r="I22" s="34">
        <f t="shared" si="4"/>
        <v>0</v>
      </c>
      <c r="J22" s="58">
        <f t="shared" si="0"/>
        <v>0</v>
      </c>
      <c r="K22" s="66"/>
      <c r="Q22" s="6"/>
    </row>
    <row r="23" spans="1:17" ht="15.75" thickBot="1">
      <c r="A23" s="47">
        <v>14</v>
      </c>
      <c r="B23" s="49" t="s">
        <v>70</v>
      </c>
      <c r="C23" s="20">
        <v>0</v>
      </c>
      <c r="D23" s="72">
        <f t="shared" si="1"/>
        <v>0</v>
      </c>
      <c r="E23" s="20">
        <v>0</v>
      </c>
      <c r="F23" s="33">
        <f t="shared" si="2"/>
        <v>0</v>
      </c>
      <c r="G23" s="20">
        <v>0</v>
      </c>
      <c r="H23" s="33">
        <f t="shared" si="3"/>
        <v>0</v>
      </c>
      <c r="I23" s="34">
        <f t="shared" si="4"/>
        <v>0</v>
      </c>
      <c r="J23" s="58">
        <f t="shared" si="0"/>
        <v>0</v>
      </c>
      <c r="K23" s="68" t="s">
        <v>69</v>
      </c>
      <c r="Q23" s="6"/>
    </row>
    <row r="24" spans="1:17" ht="15.75" thickBot="1">
      <c r="A24" s="47">
        <v>15</v>
      </c>
      <c r="B24" s="49" t="s">
        <v>70</v>
      </c>
      <c r="C24" s="20">
        <v>0</v>
      </c>
      <c r="D24" s="72">
        <f t="shared" si="1"/>
        <v>0</v>
      </c>
      <c r="E24" s="20">
        <v>0</v>
      </c>
      <c r="F24" s="33">
        <f t="shared" si="2"/>
        <v>0</v>
      </c>
      <c r="G24" s="20">
        <v>0</v>
      </c>
      <c r="H24" s="33">
        <f t="shared" si="3"/>
        <v>0</v>
      </c>
      <c r="I24" s="34">
        <f t="shared" si="4"/>
        <v>0</v>
      </c>
      <c r="J24" s="58">
        <f t="shared" si="0"/>
        <v>0</v>
      </c>
      <c r="K24" s="68" t="s">
        <v>70</v>
      </c>
      <c r="Q24" s="6"/>
    </row>
    <row r="25" spans="1:17" ht="15.75" thickBot="1">
      <c r="A25" s="47">
        <v>16</v>
      </c>
      <c r="B25" s="49" t="s">
        <v>70</v>
      </c>
      <c r="C25" s="20">
        <v>0</v>
      </c>
      <c r="D25" s="72">
        <f t="shared" si="1"/>
        <v>0</v>
      </c>
      <c r="E25" s="20">
        <v>0</v>
      </c>
      <c r="F25" s="33">
        <f t="shared" si="2"/>
        <v>0</v>
      </c>
      <c r="G25" s="20">
        <v>0</v>
      </c>
      <c r="H25" s="33">
        <f t="shared" si="3"/>
        <v>0</v>
      </c>
      <c r="I25" s="34">
        <f t="shared" si="4"/>
        <v>0</v>
      </c>
      <c r="J25" s="58">
        <f t="shared" si="0"/>
        <v>0</v>
      </c>
      <c r="Q25" s="6"/>
    </row>
    <row r="26" spans="1:17" ht="15.75" thickBot="1">
      <c r="A26" s="47">
        <v>17</v>
      </c>
      <c r="B26" s="49" t="s">
        <v>70</v>
      </c>
      <c r="C26" s="20">
        <v>0</v>
      </c>
      <c r="D26" s="72">
        <f t="shared" si="1"/>
        <v>0</v>
      </c>
      <c r="E26" s="20">
        <v>0</v>
      </c>
      <c r="F26" s="33">
        <f t="shared" si="2"/>
        <v>0</v>
      </c>
      <c r="G26" s="20">
        <v>0</v>
      </c>
      <c r="H26" s="33">
        <f t="shared" si="3"/>
        <v>0</v>
      </c>
      <c r="I26" s="34">
        <f t="shared" si="4"/>
        <v>0</v>
      </c>
      <c r="J26" s="58">
        <f t="shared" si="0"/>
        <v>0</v>
      </c>
      <c r="Q26" s="6"/>
    </row>
    <row r="27" spans="1:17" ht="15.75" thickBot="1">
      <c r="A27" s="47">
        <v>18</v>
      </c>
      <c r="B27" s="49" t="s">
        <v>70</v>
      </c>
      <c r="C27" s="20">
        <v>0</v>
      </c>
      <c r="D27" s="72">
        <f t="shared" si="1"/>
        <v>0</v>
      </c>
      <c r="E27" s="20">
        <v>0</v>
      </c>
      <c r="F27" s="33">
        <f t="shared" si="2"/>
        <v>0</v>
      </c>
      <c r="G27" s="20">
        <v>0</v>
      </c>
      <c r="H27" s="33">
        <f t="shared" si="3"/>
        <v>0</v>
      </c>
      <c r="I27" s="34">
        <f t="shared" si="4"/>
        <v>0</v>
      </c>
      <c r="J27" s="58">
        <f t="shared" si="0"/>
        <v>0</v>
      </c>
      <c r="Q27" s="6"/>
    </row>
    <row r="28" spans="1:17" ht="15.75" thickBot="1">
      <c r="A28" s="47">
        <v>19</v>
      </c>
      <c r="B28" s="49" t="s">
        <v>70</v>
      </c>
      <c r="C28" s="20">
        <v>0</v>
      </c>
      <c r="D28" s="72">
        <f t="shared" si="1"/>
        <v>0</v>
      </c>
      <c r="E28" s="20">
        <v>0</v>
      </c>
      <c r="F28" s="33">
        <f t="shared" si="2"/>
        <v>0</v>
      </c>
      <c r="G28" s="20">
        <v>0</v>
      </c>
      <c r="H28" s="33">
        <f t="shared" si="3"/>
        <v>0</v>
      </c>
      <c r="I28" s="34">
        <f t="shared" si="4"/>
        <v>0</v>
      </c>
      <c r="J28" s="58">
        <f t="shared" si="0"/>
        <v>0</v>
      </c>
      <c r="Q28" s="6"/>
    </row>
    <row r="29" spans="1:17" ht="15.75" thickBot="1">
      <c r="A29" s="47">
        <v>20</v>
      </c>
      <c r="B29" s="49" t="s">
        <v>70</v>
      </c>
      <c r="C29" s="20">
        <v>0</v>
      </c>
      <c r="D29" s="72">
        <f t="shared" si="1"/>
        <v>0</v>
      </c>
      <c r="E29" s="20">
        <v>0</v>
      </c>
      <c r="F29" s="33">
        <f t="shared" si="2"/>
        <v>0</v>
      </c>
      <c r="G29" s="20">
        <v>0</v>
      </c>
      <c r="H29" s="33">
        <f t="shared" si="3"/>
        <v>0</v>
      </c>
      <c r="I29" s="34">
        <f t="shared" si="4"/>
        <v>0</v>
      </c>
      <c r="J29" s="58">
        <f t="shared" si="0"/>
        <v>0</v>
      </c>
      <c r="Q29" s="6"/>
    </row>
    <row r="30" spans="1:17" ht="15.75" thickBot="1">
      <c r="A30" s="47">
        <v>21</v>
      </c>
      <c r="B30" s="49" t="s">
        <v>70</v>
      </c>
      <c r="C30" s="20">
        <v>0</v>
      </c>
      <c r="D30" s="72">
        <f t="shared" si="1"/>
        <v>0</v>
      </c>
      <c r="E30" s="20">
        <v>0</v>
      </c>
      <c r="F30" s="33">
        <f t="shared" si="2"/>
        <v>0</v>
      </c>
      <c r="G30" s="20">
        <v>0</v>
      </c>
      <c r="H30" s="33">
        <f t="shared" si="3"/>
        <v>0</v>
      </c>
      <c r="I30" s="34">
        <f t="shared" si="4"/>
        <v>0</v>
      </c>
      <c r="J30" s="58">
        <f t="shared" si="0"/>
        <v>0</v>
      </c>
      <c r="Q30" s="6"/>
    </row>
    <row r="31" spans="1:17" ht="15.75" thickBot="1">
      <c r="A31" s="47">
        <v>22</v>
      </c>
      <c r="B31" s="49" t="s">
        <v>70</v>
      </c>
      <c r="C31" s="20">
        <v>0</v>
      </c>
      <c r="D31" s="72">
        <f t="shared" si="1"/>
        <v>0</v>
      </c>
      <c r="E31" s="20">
        <v>0</v>
      </c>
      <c r="F31" s="33">
        <f t="shared" si="2"/>
        <v>0</v>
      </c>
      <c r="G31" s="20">
        <v>0</v>
      </c>
      <c r="H31" s="33">
        <f t="shared" si="3"/>
        <v>0</v>
      </c>
      <c r="I31" s="34">
        <f t="shared" si="4"/>
        <v>0</v>
      </c>
      <c r="J31" s="58">
        <f t="shared" si="0"/>
        <v>0</v>
      </c>
      <c r="Q31" s="6"/>
    </row>
    <row r="32" spans="1:17" ht="15.75" thickBot="1">
      <c r="A32" s="47">
        <v>23</v>
      </c>
      <c r="B32" s="49" t="s">
        <v>70</v>
      </c>
      <c r="C32" s="20">
        <v>0</v>
      </c>
      <c r="D32" s="72">
        <f t="shared" si="1"/>
        <v>0</v>
      </c>
      <c r="E32" s="20">
        <v>0</v>
      </c>
      <c r="F32" s="33">
        <f t="shared" si="2"/>
        <v>0</v>
      </c>
      <c r="G32" s="20">
        <v>0</v>
      </c>
      <c r="H32" s="33">
        <f t="shared" si="3"/>
        <v>0</v>
      </c>
      <c r="I32" s="34">
        <f t="shared" si="4"/>
        <v>0</v>
      </c>
      <c r="J32" s="58">
        <f t="shared" si="0"/>
        <v>0</v>
      </c>
      <c r="Q32" s="6"/>
    </row>
    <row r="33" spans="1:17" ht="15.75" thickBot="1">
      <c r="A33" s="47">
        <v>24</v>
      </c>
      <c r="B33" s="49" t="s">
        <v>70</v>
      </c>
      <c r="C33" s="20">
        <v>0</v>
      </c>
      <c r="D33" s="72">
        <f t="shared" si="1"/>
        <v>0</v>
      </c>
      <c r="E33" s="20">
        <v>0</v>
      </c>
      <c r="F33" s="33">
        <f t="shared" si="2"/>
        <v>0</v>
      </c>
      <c r="G33" s="20">
        <v>0</v>
      </c>
      <c r="H33" s="33">
        <f t="shared" si="3"/>
        <v>0</v>
      </c>
      <c r="I33" s="34">
        <f t="shared" si="4"/>
        <v>0</v>
      </c>
      <c r="J33" s="58">
        <f t="shared" si="0"/>
        <v>0</v>
      </c>
      <c r="Q33" s="6"/>
    </row>
    <row r="34" spans="1:17" ht="15.75" thickBot="1">
      <c r="A34" s="47">
        <v>25</v>
      </c>
      <c r="B34" s="49" t="s">
        <v>70</v>
      </c>
      <c r="C34" s="20">
        <v>0</v>
      </c>
      <c r="D34" s="72">
        <f t="shared" si="1"/>
        <v>0</v>
      </c>
      <c r="E34" s="20">
        <v>0</v>
      </c>
      <c r="F34" s="33">
        <f t="shared" si="2"/>
        <v>0</v>
      </c>
      <c r="G34" s="20">
        <v>0</v>
      </c>
      <c r="H34" s="33">
        <f t="shared" si="3"/>
        <v>0</v>
      </c>
      <c r="I34" s="34">
        <f t="shared" si="4"/>
        <v>0</v>
      </c>
      <c r="J34" s="58">
        <f t="shared" si="0"/>
        <v>0</v>
      </c>
      <c r="Q34" s="6"/>
    </row>
    <row r="35" spans="1:17" ht="15.75" thickBot="1">
      <c r="A35" s="47">
        <v>26</v>
      </c>
      <c r="B35" s="49" t="s">
        <v>70</v>
      </c>
      <c r="C35" s="20">
        <v>0</v>
      </c>
      <c r="D35" s="72">
        <f t="shared" si="1"/>
        <v>0</v>
      </c>
      <c r="E35" s="20">
        <v>0</v>
      </c>
      <c r="F35" s="33">
        <f t="shared" si="2"/>
        <v>0</v>
      </c>
      <c r="G35" s="20">
        <v>0</v>
      </c>
      <c r="H35" s="33">
        <f t="shared" si="3"/>
        <v>0</v>
      </c>
      <c r="I35" s="34">
        <f t="shared" si="4"/>
        <v>0</v>
      </c>
      <c r="J35" s="58">
        <f t="shared" si="0"/>
        <v>0</v>
      </c>
      <c r="Q35" s="6"/>
    </row>
    <row r="36" spans="1:17" ht="15.75" thickBot="1">
      <c r="A36" s="47">
        <v>27</v>
      </c>
      <c r="B36" s="49" t="s">
        <v>70</v>
      </c>
      <c r="C36" s="20">
        <v>0</v>
      </c>
      <c r="D36" s="72">
        <f t="shared" si="1"/>
        <v>0</v>
      </c>
      <c r="E36" s="20">
        <v>0</v>
      </c>
      <c r="F36" s="33">
        <f t="shared" si="2"/>
        <v>0</v>
      </c>
      <c r="G36" s="20">
        <v>0</v>
      </c>
      <c r="H36" s="33">
        <f t="shared" si="3"/>
        <v>0</v>
      </c>
      <c r="I36" s="34">
        <f t="shared" si="4"/>
        <v>0</v>
      </c>
      <c r="J36" s="58">
        <f t="shared" si="0"/>
        <v>0</v>
      </c>
      <c r="Q36" s="6"/>
    </row>
    <row r="37" spans="1:17" ht="15.75" thickBot="1">
      <c r="A37" s="47">
        <v>28</v>
      </c>
      <c r="B37" s="49" t="s">
        <v>70</v>
      </c>
      <c r="C37" s="20">
        <v>0</v>
      </c>
      <c r="D37" s="72">
        <f t="shared" si="1"/>
        <v>0</v>
      </c>
      <c r="E37" s="20">
        <v>0</v>
      </c>
      <c r="F37" s="33">
        <f t="shared" si="2"/>
        <v>0</v>
      </c>
      <c r="G37" s="20">
        <v>0</v>
      </c>
      <c r="H37" s="33">
        <f t="shared" si="3"/>
        <v>0</v>
      </c>
      <c r="I37" s="34">
        <f t="shared" si="4"/>
        <v>0</v>
      </c>
      <c r="J37" s="58">
        <f t="shared" si="0"/>
        <v>0</v>
      </c>
      <c r="Q37" s="6"/>
    </row>
    <row r="38" spans="1:17" ht="15.75" thickBot="1">
      <c r="A38" s="47">
        <v>29</v>
      </c>
      <c r="B38" s="49" t="s">
        <v>70</v>
      </c>
      <c r="C38" s="20">
        <v>0</v>
      </c>
      <c r="D38" s="72">
        <f t="shared" si="1"/>
        <v>0</v>
      </c>
      <c r="E38" s="20">
        <v>0</v>
      </c>
      <c r="F38" s="33">
        <f t="shared" si="2"/>
        <v>0</v>
      </c>
      <c r="G38" s="20">
        <v>0</v>
      </c>
      <c r="H38" s="33">
        <f t="shared" si="3"/>
        <v>0</v>
      </c>
      <c r="I38" s="34">
        <f t="shared" si="4"/>
        <v>0</v>
      </c>
      <c r="J38" s="58">
        <f t="shared" si="0"/>
        <v>0</v>
      </c>
      <c r="Q38" s="6"/>
    </row>
    <row r="39" spans="1:17" ht="15.75" thickBot="1">
      <c r="A39" s="47">
        <v>30</v>
      </c>
      <c r="B39" s="49" t="s">
        <v>70</v>
      </c>
      <c r="C39" s="20">
        <v>0</v>
      </c>
      <c r="D39" s="72">
        <f t="shared" si="1"/>
        <v>0</v>
      </c>
      <c r="E39" s="20">
        <v>0</v>
      </c>
      <c r="F39" s="33">
        <f t="shared" si="2"/>
        <v>0</v>
      </c>
      <c r="G39" s="20">
        <v>0</v>
      </c>
      <c r="H39" s="33">
        <f t="shared" si="3"/>
        <v>0</v>
      </c>
      <c r="I39" s="34">
        <f t="shared" si="4"/>
        <v>0</v>
      </c>
      <c r="J39" s="58">
        <f t="shared" si="0"/>
        <v>0</v>
      </c>
      <c r="Q39" s="6"/>
    </row>
    <row r="40" spans="1:17" ht="15.75" thickBot="1">
      <c r="A40" s="47">
        <v>31</v>
      </c>
      <c r="B40" s="49" t="s">
        <v>70</v>
      </c>
      <c r="C40" s="20">
        <v>0</v>
      </c>
      <c r="D40" s="72">
        <f t="shared" si="1"/>
        <v>0</v>
      </c>
      <c r="E40" s="20">
        <v>0</v>
      </c>
      <c r="F40" s="33">
        <f t="shared" si="2"/>
        <v>0</v>
      </c>
      <c r="G40" s="20">
        <v>0</v>
      </c>
      <c r="H40" s="33">
        <f t="shared" si="3"/>
        <v>0</v>
      </c>
      <c r="I40" s="34">
        <f t="shared" si="4"/>
        <v>0</v>
      </c>
      <c r="J40" s="58">
        <f t="shared" si="0"/>
        <v>0</v>
      </c>
      <c r="Q40" s="6"/>
    </row>
    <row r="41" spans="1:17" ht="15.75" thickBot="1">
      <c r="A41" s="41"/>
      <c r="B41" s="48">
        <f>J41</f>
        <v>0</v>
      </c>
      <c r="C41" s="35">
        <f>SUM(C10:C40)</f>
        <v>0</v>
      </c>
      <c r="D41" s="22">
        <f>SUM(D10:D40)</f>
        <v>0</v>
      </c>
      <c r="E41" s="35">
        <f aca="true" t="shared" si="5" ref="E41:J41">SUM(E10:E40)</f>
        <v>0</v>
      </c>
      <c r="F41" s="22">
        <f t="shared" si="5"/>
        <v>0</v>
      </c>
      <c r="G41" s="34">
        <f t="shared" si="5"/>
        <v>0</v>
      </c>
      <c r="H41" s="36">
        <f t="shared" si="5"/>
        <v>0</v>
      </c>
      <c r="I41" s="65">
        <f t="shared" si="5"/>
        <v>0</v>
      </c>
      <c r="J41" s="59">
        <f t="shared" si="5"/>
        <v>0</v>
      </c>
      <c r="Q41" s="6"/>
    </row>
  </sheetData>
  <sheetProtection password="8D1E" sheet="1" selectLockedCells="1"/>
  <mergeCells count="13">
    <mergeCell ref="A1:E1"/>
    <mergeCell ref="F1:G1"/>
    <mergeCell ref="H1:I1"/>
    <mergeCell ref="M1:M2"/>
    <mergeCell ref="A2:E2"/>
    <mergeCell ref="F2:G2"/>
    <mergeCell ref="H2:I2"/>
    <mergeCell ref="E9:F9"/>
    <mergeCell ref="G9:H9"/>
    <mergeCell ref="A6:E6"/>
    <mergeCell ref="A7:E7"/>
    <mergeCell ref="A4:M4"/>
    <mergeCell ref="C9:D9"/>
  </mergeCells>
  <conditionalFormatting sqref="B10:B40">
    <cfRule type="cellIs" priority="1" dxfId="12" operator="equal">
      <formula>"SI"</formula>
    </cfRule>
  </conditionalFormatting>
  <conditionalFormatting sqref="B41 C10:C41 E10:E41 G10:G41">
    <cfRule type="cellIs" priority="2" dxfId="12" operator="greaterThan">
      <formula>0</formula>
    </cfRule>
  </conditionalFormatting>
  <conditionalFormatting sqref="D10:D41 F10:F41 H10:I41">
    <cfRule type="cellIs" priority="5" dxfId="13" operator="greaterThan">
      <formula>0</formula>
    </cfRule>
  </conditionalFormatting>
  <dataValidations count="1">
    <dataValidation type="list" allowBlank="1" showInputMessage="1" showErrorMessage="1" sqref="B10:B40">
      <formula1>$K$23:$K$24</formula1>
    </dataValidation>
  </dataValidations>
  <printOptions/>
  <pageMargins left="0.7" right="0.7" top="0.75" bottom="0.75" header="0.3" footer="0.3"/>
  <pageSetup fitToHeight="1" fitToWidth="1"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V44"/>
  <sheetViews>
    <sheetView zoomScalePageLayoutView="0" workbookViewId="0" topLeftCell="A1">
      <selection activeCell="K10" sqref="K10"/>
    </sheetView>
  </sheetViews>
  <sheetFormatPr defaultColWidth="9.140625" defaultRowHeight="15"/>
  <cols>
    <col min="1" max="1" width="6.421875" style="13" customWidth="1"/>
    <col min="2" max="18" width="10.7109375" style="13" customWidth="1"/>
    <col min="19" max="19" width="0" style="13" hidden="1" customWidth="1"/>
    <col min="20" max="20" width="10.421875" style="13" bestFit="1" customWidth="1"/>
    <col min="21" max="16384" width="9.140625" style="13" customWidth="1"/>
  </cols>
  <sheetData>
    <row r="1" spans="1:13" ht="15" customHeight="1">
      <c r="A1" s="93" t="s">
        <v>40</v>
      </c>
      <c r="B1" s="112"/>
      <c r="C1" s="112"/>
      <c r="D1" s="112"/>
      <c r="E1" s="112"/>
      <c r="F1" s="93" t="s">
        <v>41</v>
      </c>
      <c r="G1" s="94"/>
      <c r="H1" s="93" t="s">
        <v>42</v>
      </c>
      <c r="I1" s="94"/>
      <c r="K1" s="37"/>
      <c r="M1" s="91" t="s">
        <v>46</v>
      </c>
    </row>
    <row r="2" spans="1:13" ht="15" customHeight="1">
      <c r="A2" s="119">
        <f>'Calcolo Orchestra'!A2:E2</f>
        <v>0</v>
      </c>
      <c r="B2" s="119"/>
      <c r="C2" s="119"/>
      <c r="D2" s="119"/>
      <c r="E2" s="119"/>
      <c r="F2" s="120" t="str">
        <f>'Calcolo Orchestra'!F2:G2</f>
        <v>Gennaio</v>
      </c>
      <c r="G2" s="120"/>
      <c r="H2" s="121">
        <f>'Calcolo Orchestra'!H2:I2</f>
        <v>2017</v>
      </c>
      <c r="I2" s="121"/>
      <c r="K2" s="37"/>
      <c r="M2" s="92"/>
    </row>
    <row r="3" spans="1:17" ht="7.5" customHeight="1">
      <c r="A3" s="14"/>
      <c r="B3" s="14"/>
      <c r="C3" s="5"/>
      <c r="D3" s="5"/>
      <c r="E3" s="5"/>
      <c r="F3" s="5"/>
      <c r="G3" s="5"/>
      <c r="H3" s="14"/>
      <c r="I3" s="14"/>
      <c r="J3" s="5"/>
      <c r="K3" s="60"/>
      <c r="L3" s="60"/>
      <c r="M3" s="60"/>
      <c r="N3" s="12"/>
      <c r="O3" s="12"/>
      <c r="Q3" s="37"/>
    </row>
    <row r="4" spans="1:13" ht="18.75">
      <c r="A4" s="88" t="s">
        <v>37</v>
      </c>
      <c r="B4" s="89"/>
      <c r="C4" s="89"/>
      <c r="D4" s="89"/>
      <c r="E4" s="89"/>
      <c r="F4" s="89"/>
      <c r="G4" s="89"/>
      <c r="H4" s="89"/>
      <c r="I4" s="89"/>
      <c r="J4" s="89"/>
      <c r="K4" s="89"/>
      <c r="L4" s="89"/>
      <c r="M4" s="90"/>
    </row>
    <row r="5" ht="7.5" customHeight="1">
      <c r="Q5" s="37"/>
    </row>
    <row r="6" spans="1:13" ht="30" customHeight="1">
      <c r="A6" s="125" t="s">
        <v>51</v>
      </c>
      <c r="B6" s="125"/>
      <c r="C6" s="125"/>
      <c r="D6" s="125"/>
      <c r="E6" s="125"/>
      <c r="F6" s="125"/>
      <c r="H6" s="133" t="s">
        <v>67</v>
      </c>
      <c r="I6" s="137"/>
      <c r="J6" s="137"/>
      <c r="K6" s="137"/>
      <c r="L6" s="134"/>
      <c r="M6" s="37"/>
    </row>
    <row r="7" spans="1:13" ht="15" customHeight="1">
      <c r="A7" s="126">
        <f>'Calcolo Orchestra'!A7</f>
        <v>0</v>
      </c>
      <c r="B7" s="126"/>
      <c r="C7" s="126"/>
      <c r="D7" s="126"/>
      <c r="E7" s="126"/>
      <c r="F7" s="126"/>
      <c r="H7" s="138">
        <f>IF(A7&lt;='Tabella SIAE'!C5,'Tabella SIAE'!D5,IF(AND(A7&gt;='Tabella SIAE'!B6,A7&lt;='Tabella SIAE'!C6),'Tabella SIAE'!D6,IF(AND(A7&gt;='Tabella SIAE'!B7,A7&lt;='Tabella SIAE'!C7),'Tabella SIAE'!D7,IF(AND(A7&gt;='Tabella SIAE'!B8,A7&lt;='Tabella SIAE'!C8),'Tabella SIAE'!D8,IF(AND(A7&gt;='Tabella SIAE'!B9,A7&lt;='Tabella SIAE'!C9),'Tabella SIAE'!D9,IF(AND(A7&gt;='Tabella SIAE'!B10,A7&lt;='Tabella SIAE'!C10),'Tabella SIAE'!D10,IF(A7&gt;'Tabella SIAE'!B11,'Tabella SIAE'!D11,0)))))))</f>
        <v>63.75</v>
      </c>
      <c r="I7" s="139"/>
      <c r="J7" s="139"/>
      <c r="K7" s="139"/>
      <c r="L7" s="140"/>
      <c r="M7" s="73">
        <f>IF(A7&lt;='Tabella SIAE'!C5,'Tabella SIAE'!E5,IF(AND(A7&gt;='Tabella SIAE'!B6,A7&lt;='Tabella SIAE'!C6),'Tabella SIAE'!E6,IF(AND(A7&gt;='Tabella SIAE'!B7,A7&lt;='Tabella SIAE'!C7),'Tabella SIAE'!E7,IF(AND(A7&gt;='Tabella SIAE'!B8,A7&lt;='Tabella SIAE'!C8),'Tabella SIAE'!E8,IF(AND(A7&gt;='Tabella SIAE'!B9,A7&lt;='Tabella SIAE'!C9),'Tabella SIAE'!E9,IF(AND(A7&gt;='Tabella SIAE'!B10,A7&lt;='Tabella SIAE'!C10),'Tabella SIAE'!E10,IF(A7&gt;'Tabella SIAE'!B11,'Tabella SIAE'!E11,0)))))))</f>
        <v>3.1875</v>
      </c>
    </row>
    <row r="8" spans="1:17" ht="7.5" customHeight="1">
      <c r="A8" s="14"/>
      <c r="B8" s="14"/>
      <c r="C8" s="15"/>
      <c r="D8" s="15"/>
      <c r="E8" s="15"/>
      <c r="F8" s="15"/>
      <c r="G8" s="15"/>
      <c r="H8" s="16"/>
      <c r="I8" s="8"/>
      <c r="J8" s="17"/>
      <c r="P8" s="18"/>
      <c r="Q8" s="37"/>
    </row>
    <row r="9" spans="1:20" s="6" customFormat="1" ht="45.75" customHeight="1" thickBot="1">
      <c r="A9" s="41" t="s">
        <v>52</v>
      </c>
      <c r="B9" s="42" t="s">
        <v>77</v>
      </c>
      <c r="C9" s="42" t="s">
        <v>73</v>
      </c>
      <c r="D9" s="61" t="s">
        <v>74</v>
      </c>
      <c r="E9" s="99" t="s">
        <v>5</v>
      </c>
      <c r="F9" s="123"/>
      <c r="G9" s="99" t="s">
        <v>72</v>
      </c>
      <c r="H9" s="124"/>
      <c r="I9" s="99" t="s">
        <v>30</v>
      </c>
      <c r="J9" s="124"/>
      <c r="K9" s="101" t="s">
        <v>53</v>
      </c>
      <c r="L9" s="122"/>
      <c r="M9" s="43" t="s">
        <v>75</v>
      </c>
      <c r="N9" s="43" t="s">
        <v>76</v>
      </c>
      <c r="O9" s="43" t="s">
        <v>86</v>
      </c>
      <c r="P9" s="43" t="s">
        <v>87</v>
      </c>
      <c r="Q9" s="43" t="s">
        <v>79</v>
      </c>
      <c r="R9" s="40" t="s">
        <v>66</v>
      </c>
      <c r="S9" s="38"/>
      <c r="T9" s="66"/>
    </row>
    <row r="10" spans="1:20" s="6" customFormat="1" ht="15.75" thickBot="1">
      <c r="A10" s="19">
        <v>1</v>
      </c>
      <c r="B10" s="62" t="str">
        <f>IF(OR('Calcolo Orchestra'!B10="SI",'Calcolo Strum. Mecc.'!B10="SI"),"SI","NO")</f>
        <v>NO</v>
      </c>
      <c r="C10" s="22">
        <f>'Calcolo Orchestra'!I10</f>
        <v>0</v>
      </c>
      <c r="D10" s="22">
        <f>'Calcolo Strum. Mecc.'!I10</f>
        <v>0</v>
      </c>
      <c r="E10" s="22">
        <f aca="true" t="shared" si="0" ref="E10:E40">IF(B10="SI",($E$41/$S$41),0)</f>
        <v>0</v>
      </c>
      <c r="F10" s="21">
        <f>(E10*0.45)*0.1</f>
        <v>0</v>
      </c>
      <c r="G10" s="22">
        <f aca="true" t="shared" si="1" ref="G10:G40">IF(B10="SI",($G$41/$S$41),0)</f>
        <v>0</v>
      </c>
      <c r="H10" s="21">
        <f>(G10*0.35)*0.1</f>
        <v>0</v>
      </c>
      <c r="I10" s="22">
        <f aca="true" t="shared" si="2" ref="I10:I40">IF(B10="SI",($I$41/$S$41),0)</f>
        <v>0</v>
      </c>
      <c r="J10" s="21">
        <f>(I10*0.45)*0.1</f>
        <v>0</v>
      </c>
      <c r="K10" s="20">
        <v>0</v>
      </c>
      <c r="L10" s="21">
        <f>IF(B10="SI",(K10*0.7)*0.1,0)</f>
        <v>0</v>
      </c>
      <c r="M10" s="22">
        <f>C10+D10+F10+H10+J10+L10</f>
        <v>0</v>
      </c>
      <c r="N10" s="22">
        <f>IF(B10="SI",IF(M10&lt;$H$7,$H$7,M10),0)</f>
        <v>0</v>
      </c>
      <c r="O10" s="22">
        <f>IF('Calcolo Strum. Mecc.'!B10="SI",'Calcolo Strum. Mecc.'!$G$7,0)</f>
        <v>0</v>
      </c>
      <c r="P10" s="22">
        <f>IF(B10="SI",(N10+O10)*0.22,0)</f>
        <v>0</v>
      </c>
      <c r="Q10" s="22">
        <f>IF(B10="SI",N10*0.05,0)</f>
        <v>0</v>
      </c>
      <c r="R10" s="22">
        <f>IF(B10="SI",N10+O10+P10+Q10,0)</f>
        <v>0</v>
      </c>
      <c r="S10" s="58">
        <f aca="true" t="shared" si="3" ref="S10:S40">IF(B10="SI",1,0)</f>
        <v>0</v>
      </c>
      <c r="T10" s="67"/>
    </row>
    <row r="11" spans="1:20" s="6" customFormat="1" ht="15.75" thickBot="1">
      <c r="A11" s="19">
        <v>2</v>
      </c>
      <c r="B11" s="62" t="str">
        <f>IF(OR('Calcolo Orchestra'!B11="SI",'Calcolo Strum. Mecc.'!B11="SI"),"SI","NO")</f>
        <v>NO</v>
      </c>
      <c r="C11" s="22">
        <f>'Calcolo Orchestra'!I11</f>
        <v>0</v>
      </c>
      <c r="D11" s="22">
        <f>'Calcolo Strum. Mecc.'!I11</f>
        <v>0</v>
      </c>
      <c r="E11" s="22">
        <f t="shared" si="0"/>
        <v>0</v>
      </c>
      <c r="F11" s="21">
        <f aca="true" t="shared" si="4" ref="F11:F40">(E11*0.45)*0.1</f>
        <v>0</v>
      </c>
      <c r="G11" s="22">
        <f t="shared" si="1"/>
        <v>0</v>
      </c>
      <c r="H11" s="21">
        <f aca="true" t="shared" si="5" ref="H11:H40">(G11*0.35)*0.1</f>
        <v>0</v>
      </c>
      <c r="I11" s="22">
        <f t="shared" si="2"/>
        <v>0</v>
      </c>
      <c r="J11" s="21">
        <f aca="true" t="shared" si="6" ref="J11:J40">(I11*0.45)*0.1</f>
        <v>0</v>
      </c>
      <c r="K11" s="20">
        <v>0</v>
      </c>
      <c r="L11" s="21">
        <f aca="true" t="shared" si="7" ref="L11:L40">IF(B11="SI",(K11*0.7)*0.1,0)</f>
        <v>0</v>
      </c>
      <c r="M11" s="22">
        <f aca="true" t="shared" si="8" ref="M11:M40">C11+D11+F11+H11+J11+L11</f>
        <v>0</v>
      </c>
      <c r="N11" s="22">
        <f aca="true" t="shared" si="9" ref="N11:N40">IF(B11="SI",IF(M11&lt;$H$7,$H$7,M11),0)</f>
        <v>0</v>
      </c>
      <c r="O11" s="22">
        <f>IF('Calcolo Strum. Mecc.'!B11="SI",'Calcolo Strum. Mecc.'!$G$7,0)</f>
        <v>0</v>
      </c>
      <c r="P11" s="22">
        <f aca="true" t="shared" si="10" ref="P11:P40">IF(B11="SI",(N11+O11)*0.22,0)</f>
        <v>0</v>
      </c>
      <c r="Q11" s="22">
        <f aca="true" t="shared" si="11" ref="Q11:Q40">IF(B11="SI",N11*0.05,0)</f>
        <v>0</v>
      </c>
      <c r="R11" s="22">
        <f aca="true" t="shared" si="12" ref="R11:R40">IF(B11="SI",N11+O11+P11+Q11,0)</f>
        <v>0</v>
      </c>
      <c r="S11" s="58">
        <f t="shared" si="3"/>
        <v>0</v>
      </c>
      <c r="T11" s="67"/>
    </row>
    <row r="12" spans="1:20" s="6" customFormat="1" ht="15.75" thickBot="1">
      <c r="A12" s="19">
        <v>3</v>
      </c>
      <c r="B12" s="62" t="str">
        <f>IF(OR('Calcolo Orchestra'!B12="SI",'Calcolo Strum. Mecc.'!B12="SI"),"SI","NO")</f>
        <v>NO</v>
      </c>
      <c r="C12" s="22">
        <f>'Calcolo Orchestra'!I12</f>
        <v>0</v>
      </c>
      <c r="D12" s="22">
        <f>'Calcolo Strum. Mecc.'!I12</f>
        <v>0</v>
      </c>
      <c r="E12" s="22">
        <f t="shared" si="0"/>
        <v>0</v>
      </c>
      <c r="F12" s="21">
        <f t="shared" si="4"/>
        <v>0</v>
      </c>
      <c r="G12" s="22">
        <f t="shared" si="1"/>
        <v>0</v>
      </c>
      <c r="H12" s="21">
        <f t="shared" si="5"/>
        <v>0</v>
      </c>
      <c r="I12" s="22">
        <f t="shared" si="2"/>
        <v>0</v>
      </c>
      <c r="J12" s="21">
        <f t="shared" si="6"/>
        <v>0</v>
      </c>
      <c r="K12" s="20">
        <v>0</v>
      </c>
      <c r="L12" s="21">
        <f t="shared" si="7"/>
        <v>0</v>
      </c>
      <c r="M12" s="22">
        <f t="shared" si="8"/>
        <v>0</v>
      </c>
      <c r="N12" s="22">
        <f t="shared" si="9"/>
        <v>0</v>
      </c>
      <c r="O12" s="22">
        <f>IF('Calcolo Strum. Mecc.'!B12="SI",'Calcolo Strum. Mecc.'!$G$7,0)</f>
        <v>0</v>
      </c>
      <c r="P12" s="22">
        <f t="shared" si="10"/>
        <v>0</v>
      </c>
      <c r="Q12" s="22">
        <f t="shared" si="11"/>
        <v>0</v>
      </c>
      <c r="R12" s="22">
        <f t="shared" si="12"/>
        <v>0</v>
      </c>
      <c r="S12" s="58">
        <f t="shared" si="3"/>
        <v>0</v>
      </c>
      <c r="T12" s="67"/>
    </row>
    <row r="13" spans="1:20" s="6" customFormat="1" ht="15.75" thickBot="1">
      <c r="A13" s="19">
        <v>4</v>
      </c>
      <c r="B13" s="62" t="str">
        <f>IF(OR('Calcolo Orchestra'!B13="SI",'Calcolo Strum. Mecc.'!B13="SI"),"SI","NO")</f>
        <v>NO</v>
      </c>
      <c r="C13" s="22">
        <f>'Calcolo Orchestra'!I13</f>
        <v>0</v>
      </c>
      <c r="D13" s="22">
        <f>'Calcolo Strum. Mecc.'!I13</f>
        <v>0</v>
      </c>
      <c r="E13" s="22">
        <f t="shared" si="0"/>
        <v>0</v>
      </c>
      <c r="F13" s="21">
        <f t="shared" si="4"/>
        <v>0</v>
      </c>
      <c r="G13" s="22">
        <f t="shared" si="1"/>
        <v>0</v>
      </c>
      <c r="H13" s="21">
        <f t="shared" si="5"/>
        <v>0</v>
      </c>
      <c r="I13" s="22">
        <f t="shared" si="2"/>
        <v>0</v>
      </c>
      <c r="J13" s="21">
        <f t="shared" si="6"/>
        <v>0</v>
      </c>
      <c r="K13" s="20">
        <v>0</v>
      </c>
      <c r="L13" s="21">
        <f t="shared" si="7"/>
        <v>0</v>
      </c>
      <c r="M13" s="22">
        <f t="shared" si="8"/>
        <v>0</v>
      </c>
      <c r="N13" s="22">
        <f t="shared" si="9"/>
        <v>0</v>
      </c>
      <c r="O13" s="22">
        <f>IF('Calcolo Strum. Mecc.'!B13="SI",'Calcolo Strum. Mecc.'!$G$7,0)</f>
        <v>0</v>
      </c>
      <c r="P13" s="22">
        <f t="shared" si="10"/>
        <v>0</v>
      </c>
      <c r="Q13" s="22">
        <f t="shared" si="11"/>
        <v>0</v>
      </c>
      <c r="R13" s="22">
        <f t="shared" si="12"/>
        <v>0</v>
      </c>
      <c r="S13" s="58">
        <f t="shared" si="3"/>
        <v>0</v>
      </c>
      <c r="T13" s="67"/>
    </row>
    <row r="14" spans="1:20" s="6" customFormat="1" ht="15.75" thickBot="1">
      <c r="A14" s="19">
        <v>5</v>
      </c>
      <c r="B14" s="62" t="str">
        <f>IF(OR('Calcolo Orchestra'!B14="SI",'Calcolo Strum. Mecc.'!B14="SI"),"SI","NO")</f>
        <v>NO</v>
      </c>
      <c r="C14" s="22">
        <f>'Calcolo Orchestra'!I14</f>
        <v>0</v>
      </c>
      <c r="D14" s="22">
        <f>'Calcolo Strum. Mecc.'!I14</f>
        <v>0</v>
      </c>
      <c r="E14" s="22">
        <f t="shared" si="0"/>
        <v>0</v>
      </c>
      <c r="F14" s="21">
        <f t="shared" si="4"/>
        <v>0</v>
      </c>
      <c r="G14" s="22">
        <f t="shared" si="1"/>
        <v>0</v>
      </c>
      <c r="H14" s="21">
        <f t="shared" si="5"/>
        <v>0</v>
      </c>
      <c r="I14" s="22">
        <f t="shared" si="2"/>
        <v>0</v>
      </c>
      <c r="J14" s="21">
        <f t="shared" si="6"/>
        <v>0</v>
      </c>
      <c r="K14" s="20">
        <v>0</v>
      </c>
      <c r="L14" s="21">
        <f t="shared" si="7"/>
        <v>0</v>
      </c>
      <c r="M14" s="22">
        <f t="shared" si="8"/>
        <v>0</v>
      </c>
      <c r="N14" s="22">
        <f t="shared" si="9"/>
        <v>0</v>
      </c>
      <c r="O14" s="22">
        <f>IF('Calcolo Strum. Mecc.'!B14="SI",'Calcolo Strum. Mecc.'!$G$7,0)</f>
        <v>0</v>
      </c>
      <c r="P14" s="22">
        <f t="shared" si="10"/>
        <v>0</v>
      </c>
      <c r="Q14" s="22">
        <f t="shared" si="11"/>
        <v>0</v>
      </c>
      <c r="R14" s="22">
        <f t="shared" si="12"/>
        <v>0</v>
      </c>
      <c r="S14" s="58">
        <f t="shared" si="3"/>
        <v>0</v>
      </c>
      <c r="T14" s="67"/>
    </row>
    <row r="15" spans="1:20" s="6" customFormat="1" ht="15.75" thickBot="1">
      <c r="A15" s="19">
        <v>6</v>
      </c>
      <c r="B15" s="62" t="str">
        <f>IF(OR('Calcolo Orchestra'!B15="SI",'Calcolo Strum. Mecc.'!B15="SI"),"SI","NO")</f>
        <v>NO</v>
      </c>
      <c r="C15" s="22">
        <f>'Calcolo Orchestra'!I15</f>
        <v>0</v>
      </c>
      <c r="D15" s="22">
        <f>'Calcolo Strum. Mecc.'!I15</f>
        <v>0</v>
      </c>
      <c r="E15" s="22">
        <f t="shared" si="0"/>
        <v>0</v>
      </c>
      <c r="F15" s="21">
        <f t="shared" si="4"/>
        <v>0</v>
      </c>
      <c r="G15" s="22">
        <f t="shared" si="1"/>
        <v>0</v>
      </c>
      <c r="H15" s="21">
        <f t="shared" si="5"/>
        <v>0</v>
      </c>
      <c r="I15" s="22">
        <f t="shared" si="2"/>
        <v>0</v>
      </c>
      <c r="J15" s="21">
        <f t="shared" si="6"/>
        <v>0</v>
      </c>
      <c r="K15" s="20">
        <v>0</v>
      </c>
      <c r="L15" s="21">
        <f t="shared" si="7"/>
        <v>0</v>
      </c>
      <c r="M15" s="22">
        <f t="shared" si="8"/>
        <v>0</v>
      </c>
      <c r="N15" s="22">
        <f t="shared" si="9"/>
        <v>0</v>
      </c>
      <c r="O15" s="22">
        <f>IF('Calcolo Strum. Mecc.'!B15="SI",'Calcolo Strum. Mecc.'!$G$7,0)</f>
        <v>0</v>
      </c>
      <c r="P15" s="22">
        <f t="shared" si="10"/>
        <v>0</v>
      </c>
      <c r="Q15" s="22">
        <f t="shared" si="11"/>
        <v>0</v>
      </c>
      <c r="R15" s="22">
        <f t="shared" si="12"/>
        <v>0</v>
      </c>
      <c r="S15" s="58">
        <f t="shared" si="3"/>
        <v>0</v>
      </c>
      <c r="T15" s="67"/>
    </row>
    <row r="16" spans="1:20" s="6" customFormat="1" ht="15.75" thickBot="1">
      <c r="A16" s="19">
        <v>7</v>
      </c>
      <c r="B16" s="62" t="str">
        <f>IF(OR('Calcolo Orchestra'!B16="SI",'Calcolo Strum. Mecc.'!B16="SI"),"SI","NO")</f>
        <v>NO</v>
      </c>
      <c r="C16" s="22">
        <f>'Calcolo Orchestra'!I16</f>
        <v>0</v>
      </c>
      <c r="D16" s="22">
        <f>'Calcolo Strum. Mecc.'!I16</f>
        <v>0</v>
      </c>
      <c r="E16" s="22">
        <f t="shared" si="0"/>
        <v>0</v>
      </c>
      <c r="F16" s="21">
        <f t="shared" si="4"/>
        <v>0</v>
      </c>
      <c r="G16" s="22">
        <f t="shared" si="1"/>
        <v>0</v>
      </c>
      <c r="H16" s="21">
        <f t="shared" si="5"/>
        <v>0</v>
      </c>
      <c r="I16" s="22">
        <f t="shared" si="2"/>
        <v>0</v>
      </c>
      <c r="J16" s="21">
        <f t="shared" si="6"/>
        <v>0</v>
      </c>
      <c r="K16" s="20">
        <v>0</v>
      </c>
      <c r="L16" s="21">
        <f t="shared" si="7"/>
        <v>0</v>
      </c>
      <c r="M16" s="22">
        <f t="shared" si="8"/>
        <v>0</v>
      </c>
      <c r="N16" s="22">
        <f t="shared" si="9"/>
        <v>0</v>
      </c>
      <c r="O16" s="22">
        <f>IF('Calcolo Strum. Mecc.'!B16="SI",'Calcolo Strum. Mecc.'!$G$7,0)</f>
        <v>0</v>
      </c>
      <c r="P16" s="22">
        <f t="shared" si="10"/>
        <v>0</v>
      </c>
      <c r="Q16" s="22">
        <f t="shared" si="11"/>
        <v>0</v>
      </c>
      <c r="R16" s="22">
        <f t="shared" si="12"/>
        <v>0</v>
      </c>
      <c r="S16" s="58">
        <f t="shared" si="3"/>
        <v>0</v>
      </c>
      <c r="T16" s="67"/>
    </row>
    <row r="17" spans="1:20" s="6" customFormat="1" ht="15.75" thickBot="1">
      <c r="A17" s="19">
        <v>8</v>
      </c>
      <c r="B17" s="62" t="str">
        <f>IF(OR('Calcolo Orchestra'!B17="SI",'Calcolo Strum. Mecc.'!B17="SI"),"SI","NO")</f>
        <v>NO</v>
      </c>
      <c r="C17" s="22">
        <f>'Calcolo Orchestra'!I17</f>
        <v>0</v>
      </c>
      <c r="D17" s="22">
        <f>'Calcolo Strum. Mecc.'!I17</f>
        <v>0</v>
      </c>
      <c r="E17" s="22">
        <f t="shared" si="0"/>
        <v>0</v>
      </c>
      <c r="F17" s="21">
        <f t="shared" si="4"/>
        <v>0</v>
      </c>
      <c r="G17" s="22">
        <f t="shared" si="1"/>
        <v>0</v>
      </c>
      <c r="H17" s="21">
        <f t="shared" si="5"/>
        <v>0</v>
      </c>
      <c r="I17" s="22">
        <f t="shared" si="2"/>
        <v>0</v>
      </c>
      <c r="J17" s="21">
        <f t="shared" si="6"/>
        <v>0</v>
      </c>
      <c r="K17" s="20">
        <v>0</v>
      </c>
      <c r="L17" s="21">
        <f t="shared" si="7"/>
        <v>0</v>
      </c>
      <c r="M17" s="22">
        <f t="shared" si="8"/>
        <v>0</v>
      </c>
      <c r="N17" s="22">
        <f t="shared" si="9"/>
        <v>0</v>
      </c>
      <c r="O17" s="22">
        <f>IF('Calcolo Strum. Mecc.'!B17="SI",'Calcolo Strum. Mecc.'!$G$7,0)</f>
        <v>0</v>
      </c>
      <c r="P17" s="22">
        <f t="shared" si="10"/>
        <v>0</v>
      </c>
      <c r="Q17" s="22">
        <f t="shared" si="11"/>
        <v>0</v>
      </c>
      <c r="R17" s="22">
        <f t="shared" si="12"/>
        <v>0</v>
      </c>
      <c r="S17" s="58">
        <f t="shared" si="3"/>
        <v>0</v>
      </c>
      <c r="T17" s="67"/>
    </row>
    <row r="18" spans="1:20" s="6" customFormat="1" ht="15.75" thickBot="1">
      <c r="A18" s="19">
        <v>9</v>
      </c>
      <c r="B18" s="62" t="str">
        <f>IF(OR('Calcolo Orchestra'!B18="SI",'Calcolo Strum. Mecc.'!B18="SI"),"SI","NO")</f>
        <v>NO</v>
      </c>
      <c r="C18" s="22">
        <f>'Calcolo Orchestra'!I18</f>
        <v>0</v>
      </c>
      <c r="D18" s="22">
        <f>'Calcolo Strum. Mecc.'!I18</f>
        <v>0</v>
      </c>
      <c r="E18" s="22">
        <f t="shared" si="0"/>
        <v>0</v>
      </c>
      <c r="F18" s="21">
        <f t="shared" si="4"/>
        <v>0</v>
      </c>
      <c r="G18" s="22">
        <f t="shared" si="1"/>
        <v>0</v>
      </c>
      <c r="H18" s="21">
        <f t="shared" si="5"/>
        <v>0</v>
      </c>
      <c r="I18" s="22">
        <f t="shared" si="2"/>
        <v>0</v>
      </c>
      <c r="J18" s="21">
        <f t="shared" si="6"/>
        <v>0</v>
      </c>
      <c r="K18" s="20">
        <v>0</v>
      </c>
      <c r="L18" s="21">
        <f t="shared" si="7"/>
        <v>0</v>
      </c>
      <c r="M18" s="22">
        <f t="shared" si="8"/>
        <v>0</v>
      </c>
      <c r="N18" s="22">
        <f t="shared" si="9"/>
        <v>0</v>
      </c>
      <c r="O18" s="22">
        <f>IF('Calcolo Strum. Mecc.'!B18="SI",'Calcolo Strum. Mecc.'!$G$7,0)</f>
        <v>0</v>
      </c>
      <c r="P18" s="22">
        <f t="shared" si="10"/>
        <v>0</v>
      </c>
      <c r="Q18" s="22">
        <f t="shared" si="11"/>
        <v>0</v>
      </c>
      <c r="R18" s="22">
        <f t="shared" si="12"/>
        <v>0</v>
      </c>
      <c r="S18" s="58">
        <f t="shared" si="3"/>
        <v>0</v>
      </c>
      <c r="T18" s="67"/>
    </row>
    <row r="19" spans="1:20" s="6" customFormat="1" ht="15.75" thickBot="1">
      <c r="A19" s="19">
        <v>10</v>
      </c>
      <c r="B19" s="62" t="str">
        <f>IF(OR('Calcolo Orchestra'!B19="SI",'Calcolo Strum. Mecc.'!B19="SI"),"SI","NO")</f>
        <v>NO</v>
      </c>
      <c r="C19" s="22">
        <f>'Calcolo Orchestra'!I19</f>
        <v>0</v>
      </c>
      <c r="D19" s="22">
        <f>'Calcolo Strum. Mecc.'!I19</f>
        <v>0</v>
      </c>
      <c r="E19" s="22">
        <f t="shared" si="0"/>
        <v>0</v>
      </c>
      <c r="F19" s="21">
        <f t="shared" si="4"/>
        <v>0</v>
      </c>
      <c r="G19" s="22">
        <f t="shared" si="1"/>
        <v>0</v>
      </c>
      <c r="H19" s="21">
        <f t="shared" si="5"/>
        <v>0</v>
      </c>
      <c r="I19" s="22">
        <f t="shared" si="2"/>
        <v>0</v>
      </c>
      <c r="J19" s="21">
        <f t="shared" si="6"/>
        <v>0</v>
      </c>
      <c r="K19" s="20">
        <v>0</v>
      </c>
      <c r="L19" s="21">
        <f t="shared" si="7"/>
        <v>0</v>
      </c>
      <c r="M19" s="22">
        <f t="shared" si="8"/>
        <v>0</v>
      </c>
      <c r="N19" s="22">
        <f t="shared" si="9"/>
        <v>0</v>
      </c>
      <c r="O19" s="22">
        <f>IF('Calcolo Strum. Mecc.'!B19="SI",'Calcolo Strum. Mecc.'!$G$7,0)</f>
        <v>0</v>
      </c>
      <c r="P19" s="22">
        <f t="shared" si="10"/>
        <v>0</v>
      </c>
      <c r="Q19" s="22">
        <f t="shared" si="11"/>
        <v>0</v>
      </c>
      <c r="R19" s="22">
        <f t="shared" si="12"/>
        <v>0</v>
      </c>
      <c r="S19" s="58">
        <f t="shared" si="3"/>
        <v>0</v>
      </c>
      <c r="T19" s="67"/>
    </row>
    <row r="20" spans="1:20" s="6" customFormat="1" ht="15.75" thickBot="1">
      <c r="A20" s="19">
        <v>11</v>
      </c>
      <c r="B20" s="62" t="str">
        <f>IF(OR('Calcolo Orchestra'!B20="SI",'Calcolo Strum. Mecc.'!B20="SI"),"SI","NO")</f>
        <v>NO</v>
      </c>
      <c r="C20" s="22">
        <f>'Calcolo Orchestra'!I20</f>
        <v>0</v>
      </c>
      <c r="D20" s="22">
        <f>'Calcolo Strum. Mecc.'!I20</f>
        <v>0</v>
      </c>
      <c r="E20" s="22">
        <f t="shared" si="0"/>
        <v>0</v>
      </c>
      <c r="F20" s="21">
        <f t="shared" si="4"/>
        <v>0</v>
      </c>
      <c r="G20" s="22">
        <f t="shared" si="1"/>
        <v>0</v>
      </c>
      <c r="H20" s="21">
        <f t="shared" si="5"/>
        <v>0</v>
      </c>
      <c r="I20" s="22">
        <f t="shared" si="2"/>
        <v>0</v>
      </c>
      <c r="J20" s="21">
        <f t="shared" si="6"/>
        <v>0</v>
      </c>
      <c r="K20" s="20">
        <v>0</v>
      </c>
      <c r="L20" s="21">
        <f t="shared" si="7"/>
        <v>0</v>
      </c>
      <c r="M20" s="22">
        <f t="shared" si="8"/>
        <v>0</v>
      </c>
      <c r="N20" s="22">
        <f t="shared" si="9"/>
        <v>0</v>
      </c>
      <c r="O20" s="22">
        <f>IF('Calcolo Strum. Mecc.'!B20="SI",'Calcolo Strum. Mecc.'!$G$7,0)</f>
        <v>0</v>
      </c>
      <c r="P20" s="22">
        <f t="shared" si="10"/>
        <v>0</v>
      </c>
      <c r="Q20" s="22">
        <f t="shared" si="11"/>
        <v>0</v>
      </c>
      <c r="R20" s="22">
        <f t="shared" si="12"/>
        <v>0</v>
      </c>
      <c r="S20" s="58">
        <f t="shared" si="3"/>
        <v>0</v>
      </c>
      <c r="T20" s="67"/>
    </row>
    <row r="21" spans="1:20" s="6" customFormat="1" ht="15.75" thickBot="1">
      <c r="A21" s="19">
        <v>12</v>
      </c>
      <c r="B21" s="62" t="str">
        <f>IF(OR('Calcolo Orchestra'!B21="SI",'Calcolo Strum. Mecc.'!B21="SI"),"SI","NO")</f>
        <v>NO</v>
      </c>
      <c r="C21" s="22">
        <f>'Calcolo Orchestra'!I21</f>
        <v>0</v>
      </c>
      <c r="D21" s="22">
        <f>'Calcolo Strum. Mecc.'!I21</f>
        <v>0</v>
      </c>
      <c r="E21" s="22">
        <f t="shared" si="0"/>
        <v>0</v>
      </c>
      <c r="F21" s="21">
        <f t="shared" si="4"/>
        <v>0</v>
      </c>
      <c r="G21" s="22">
        <f t="shared" si="1"/>
        <v>0</v>
      </c>
      <c r="H21" s="21">
        <f t="shared" si="5"/>
        <v>0</v>
      </c>
      <c r="I21" s="22">
        <f t="shared" si="2"/>
        <v>0</v>
      </c>
      <c r="J21" s="21">
        <f t="shared" si="6"/>
        <v>0</v>
      </c>
      <c r="K21" s="20">
        <v>0</v>
      </c>
      <c r="L21" s="21">
        <f t="shared" si="7"/>
        <v>0</v>
      </c>
      <c r="M21" s="22">
        <f t="shared" si="8"/>
        <v>0</v>
      </c>
      <c r="N21" s="22">
        <f t="shared" si="9"/>
        <v>0</v>
      </c>
      <c r="O21" s="22">
        <f>IF('Calcolo Strum. Mecc.'!B21="SI",'Calcolo Strum. Mecc.'!$G$7,0)</f>
        <v>0</v>
      </c>
      <c r="P21" s="22">
        <f t="shared" si="10"/>
        <v>0</v>
      </c>
      <c r="Q21" s="22">
        <f t="shared" si="11"/>
        <v>0</v>
      </c>
      <c r="R21" s="22">
        <f t="shared" si="12"/>
        <v>0</v>
      </c>
      <c r="S21" s="58">
        <f t="shared" si="3"/>
        <v>0</v>
      </c>
      <c r="T21" s="67"/>
    </row>
    <row r="22" spans="1:20" s="6" customFormat="1" ht="15.75" thickBot="1">
      <c r="A22" s="19">
        <v>13</v>
      </c>
      <c r="B22" s="62" t="str">
        <f>IF(OR('Calcolo Orchestra'!B22="SI",'Calcolo Strum. Mecc.'!B22="SI"),"SI","NO")</f>
        <v>NO</v>
      </c>
      <c r="C22" s="22">
        <f>'Calcolo Orchestra'!I22</f>
        <v>0</v>
      </c>
      <c r="D22" s="22">
        <f>'Calcolo Strum. Mecc.'!I22</f>
        <v>0</v>
      </c>
      <c r="E22" s="22">
        <f t="shared" si="0"/>
        <v>0</v>
      </c>
      <c r="F22" s="21">
        <f t="shared" si="4"/>
        <v>0</v>
      </c>
      <c r="G22" s="22">
        <f t="shared" si="1"/>
        <v>0</v>
      </c>
      <c r="H22" s="21">
        <f t="shared" si="5"/>
        <v>0</v>
      </c>
      <c r="I22" s="22">
        <f t="shared" si="2"/>
        <v>0</v>
      </c>
      <c r="J22" s="21">
        <f t="shared" si="6"/>
        <v>0</v>
      </c>
      <c r="K22" s="20">
        <v>0</v>
      </c>
      <c r="L22" s="21">
        <f t="shared" si="7"/>
        <v>0</v>
      </c>
      <c r="M22" s="22">
        <f t="shared" si="8"/>
        <v>0</v>
      </c>
      <c r="N22" s="22">
        <f t="shared" si="9"/>
        <v>0</v>
      </c>
      <c r="O22" s="22">
        <f>IF('Calcolo Strum. Mecc.'!B22="SI",'Calcolo Strum. Mecc.'!$G$7,0)</f>
        <v>0</v>
      </c>
      <c r="P22" s="22">
        <f t="shared" si="10"/>
        <v>0</v>
      </c>
      <c r="Q22" s="22">
        <f t="shared" si="11"/>
        <v>0</v>
      </c>
      <c r="R22" s="22">
        <f t="shared" si="12"/>
        <v>0</v>
      </c>
      <c r="S22" s="58">
        <f t="shared" si="3"/>
        <v>0</v>
      </c>
      <c r="T22" s="66"/>
    </row>
    <row r="23" spans="1:20" s="6" customFormat="1" ht="15.75" thickBot="1">
      <c r="A23" s="19">
        <v>14</v>
      </c>
      <c r="B23" s="62" t="str">
        <f>IF(OR('Calcolo Orchestra'!B23="SI",'Calcolo Strum. Mecc.'!B23="SI"),"SI","NO")</f>
        <v>NO</v>
      </c>
      <c r="C23" s="22">
        <f>'Calcolo Orchestra'!I23</f>
        <v>0</v>
      </c>
      <c r="D23" s="22">
        <f>'Calcolo Strum. Mecc.'!I23</f>
        <v>0</v>
      </c>
      <c r="E23" s="22">
        <f t="shared" si="0"/>
        <v>0</v>
      </c>
      <c r="F23" s="21">
        <f t="shared" si="4"/>
        <v>0</v>
      </c>
      <c r="G23" s="22">
        <f t="shared" si="1"/>
        <v>0</v>
      </c>
      <c r="H23" s="21">
        <f t="shared" si="5"/>
        <v>0</v>
      </c>
      <c r="I23" s="22">
        <f t="shared" si="2"/>
        <v>0</v>
      </c>
      <c r="J23" s="21">
        <f t="shared" si="6"/>
        <v>0</v>
      </c>
      <c r="K23" s="20">
        <v>0</v>
      </c>
      <c r="L23" s="21">
        <f t="shared" si="7"/>
        <v>0</v>
      </c>
      <c r="M23" s="22">
        <f t="shared" si="8"/>
        <v>0</v>
      </c>
      <c r="N23" s="22">
        <f t="shared" si="9"/>
        <v>0</v>
      </c>
      <c r="O23" s="22">
        <f>IF('Calcolo Strum. Mecc.'!B23="SI",'Calcolo Strum. Mecc.'!$G$7,0)</f>
        <v>0</v>
      </c>
      <c r="P23" s="22">
        <f t="shared" si="10"/>
        <v>0</v>
      </c>
      <c r="Q23" s="22">
        <f t="shared" si="11"/>
        <v>0</v>
      </c>
      <c r="R23" s="22">
        <f t="shared" si="12"/>
        <v>0</v>
      </c>
      <c r="S23" s="58">
        <f t="shared" si="3"/>
        <v>0</v>
      </c>
      <c r="T23" s="67"/>
    </row>
    <row r="24" spans="1:20" s="6" customFormat="1" ht="15.75" thickBot="1">
      <c r="A24" s="19">
        <v>15</v>
      </c>
      <c r="B24" s="62" t="str">
        <f>IF(OR('Calcolo Orchestra'!B24="SI",'Calcolo Strum. Mecc.'!B24="SI"),"SI","NO")</f>
        <v>NO</v>
      </c>
      <c r="C24" s="22">
        <f>'Calcolo Orchestra'!I24</f>
        <v>0</v>
      </c>
      <c r="D24" s="22">
        <f>'Calcolo Strum. Mecc.'!I24</f>
        <v>0</v>
      </c>
      <c r="E24" s="22">
        <f t="shared" si="0"/>
        <v>0</v>
      </c>
      <c r="F24" s="21">
        <f t="shared" si="4"/>
        <v>0</v>
      </c>
      <c r="G24" s="22">
        <f t="shared" si="1"/>
        <v>0</v>
      </c>
      <c r="H24" s="21">
        <f t="shared" si="5"/>
        <v>0</v>
      </c>
      <c r="I24" s="22">
        <f t="shared" si="2"/>
        <v>0</v>
      </c>
      <c r="J24" s="21">
        <f t="shared" si="6"/>
        <v>0</v>
      </c>
      <c r="K24" s="20">
        <v>0</v>
      </c>
      <c r="L24" s="21">
        <f t="shared" si="7"/>
        <v>0</v>
      </c>
      <c r="M24" s="22">
        <f t="shared" si="8"/>
        <v>0</v>
      </c>
      <c r="N24" s="22">
        <f t="shared" si="9"/>
        <v>0</v>
      </c>
      <c r="O24" s="22">
        <f>IF('Calcolo Strum. Mecc.'!B24="SI",'Calcolo Strum. Mecc.'!$G$7,0)</f>
        <v>0</v>
      </c>
      <c r="P24" s="22">
        <f t="shared" si="10"/>
        <v>0</v>
      </c>
      <c r="Q24" s="22">
        <f t="shared" si="11"/>
        <v>0</v>
      </c>
      <c r="R24" s="22">
        <f t="shared" si="12"/>
        <v>0</v>
      </c>
      <c r="S24" s="58">
        <f t="shared" si="3"/>
        <v>0</v>
      </c>
      <c r="T24" s="67"/>
    </row>
    <row r="25" spans="1:19" s="6" customFormat="1" ht="15.75" thickBot="1">
      <c r="A25" s="19">
        <v>16</v>
      </c>
      <c r="B25" s="62" t="str">
        <f>IF(OR('Calcolo Orchestra'!B25="SI",'Calcolo Strum. Mecc.'!B25="SI"),"SI","NO")</f>
        <v>NO</v>
      </c>
      <c r="C25" s="22">
        <f>'Calcolo Orchestra'!I25</f>
        <v>0</v>
      </c>
      <c r="D25" s="22">
        <f>'Calcolo Strum. Mecc.'!I25</f>
        <v>0</v>
      </c>
      <c r="E25" s="22">
        <f t="shared" si="0"/>
        <v>0</v>
      </c>
      <c r="F25" s="21">
        <f t="shared" si="4"/>
        <v>0</v>
      </c>
      <c r="G25" s="22">
        <f t="shared" si="1"/>
        <v>0</v>
      </c>
      <c r="H25" s="21">
        <f t="shared" si="5"/>
        <v>0</v>
      </c>
      <c r="I25" s="22">
        <f t="shared" si="2"/>
        <v>0</v>
      </c>
      <c r="J25" s="21">
        <f t="shared" si="6"/>
        <v>0</v>
      </c>
      <c r="K25" s="20">
        <v>0</v>
      </c>
      <c r="L25" s="21">
        <f t="shared" si="7"/>
        <v>0</v>
      </c>
      <c r="M25" s="22">
        <f t="shared" si="8"/>
        <v>0</v>
      </c>
      <c r="N25" s="22">
        <f t="shared" si="9"/>
        <v>0</v>
      </c>
      <c r="O25" s="22">
        <f>IF('Calcolo Strum. Mecc.'!B25="SI",'Calcolo Strum. Mecc.'!$G$7,0)</f>
        <v>0</v>
      </c>
      <c r="P25" s="22">
        <f t="shared" si="10"/>
        <v>0</v>
      </c>
      <c r="Q25" s="22">
        <f t="shared" si="11"/>
        <v>0</v>
      </c>
      <c r="R25" s="22">
        <f t="shared" si="12"/>
        <v>0</v>
      </c>
      <c r="S25" s="58">
        <f t="shared" si="3"/>
        <v>0</v>
      </c>
    </row>
    <row r="26" spans="1:19" s="6" customFormat="1" ht="15.75" thickBot="1">
      <c r="A26" s="19">
        <v>17</v>
      </c>
      <c r="B26" s="62" t="str">
        <f>IF(OR('Calcolo Orchestra'!B26="SI",'Calcolo Strum. Mecc.'!B26="SI"),"SI","NO")</f>
        <v>NO</v>
      </c>
      <c r="C26" s="22">
        <f>'Calcolo Orchestra'!I26</f>
        <v>0</v>
      </c>
      <c r="D26" s="22">
        <f>'Calcolo Strum. Mecc.'!I26</f>
        <v>0</v>
      </c>
      <c r="E26" s="22">
        <f t="shared" si="0"/>
        <v>0</v>
      </c>
      <c r="F26" s="21">
        <f t="shared" si="4"/>
        <v>0</v>
      </c>
      <c r="G26" s="22">
        <f t="shared" si="1"/>
        <v>0</v>
      </c>
      <c r="H26" s="21">
        <f t="shared" si="5"/>
        <v>0</v>
      </c>
      <c r="I26" s="22">
        <f t="shared" si="2"/>
        <v>0</v>
      </c>
      <c r="J26" s="21">
        <f t="shared" si="6"/>
        <v>0</v>
      </c>
      <c r="K26" s="20">
        <v>0</v>
      </c>
      <c r="L26" s="21">
        <f t="shared" si="7"/>
        <v>0</v>
      </c>
      <c r="M26" s="22">
        <f t="shared" si="8"/>
        <v>0</v>
      </c>
      <c r="N26" s="22">
        <f t="shared" si="9"/>
        <v>0</v>
      </c>
      <c r="O26" s="22">
        <f>IF('Calcolo Strum. Mecc.'!B26="SI",'Calcolo Strum. Mecc.'!$G$7,0)</f>
        <v>0</v>
      </c>
      <c r="P26" s="22">
        <f t="shared" si="10"/>
        <v>0</v>
      </c>
      <c r="Q26" s="22">
        <f t="shared" si="11"/>
        <v>0</v>
      </c>
      <c r="R26" s="22">
        <f t="shared" si="12"/>
        <v>0</v>
      </c>
      <c r="S26" s="58">
        <f t="shared" si="3"/>
        <v>0</v>
      </c>
    </row>
    <row r="27" spans="1:19" s="6" customFormat="1" ht="15.75" thickBot="1">
      <c r="A27" s="19">
        <v>18</v>
      </c>
      <c r="B27" s="62" t="str">
        <f>IF(OR('Calcolo Orchestra'!B27="SI",'Calcolo Strum. Mecc.'!B27="SI"),"SI","NO")</f>
        <v>NO</v>
      </c>
      <c r="C27" s="22">
        <f>'Calcolo Orchestra'!I27</f>
        <v>0</v>
      </c>
      <c r="D27" s="22">
        <f>'Calcolo Strum. Mecc.'!I27</f>
        <v>0</v>
      </c>
      <c r="E27" s="22">
        <f t="shared" si="0"/>
        <v>0</v>
      </c>
      <c r="F27" s="21">
        <f t="shared" si="4"/>
        <v>0</v>
      </c>
      <c r="G27" s="22">
        <f t="shared" si="1"/>
        <v>0</v>
      </c>
      <c r="H27" s="21">
        <f t="shared" si="5"/>
        <v>0</v>
      </c>
      <c r="I27" s="22">
        <f t="shared" si="2"/>
        <v>0</v>
      </c>
      <c r="J27" s="21">
        <f t="shared" si="6"/>
        <v>0</v>
      </c>
      <c r="K27" s="20">
        <v>0</v>
      </c>
      <c r="L27" s="21">
        <f t="shared" si="7"/>
        <v>0</v>
      </c>
      <c r="M27" s="22">
        <f t="shared" si="8"/>
        <v>0</v>
      </c>
      <c r="N27" s="22">
        <f t="shared" si="9"/>
        <v>0</v>
      </c>
      <c r="O27" s="22">
        <f>IF('Calcolo Strum. Mecc.'!B27="SI",'Calcolo Strum. Mecc.'!$G$7,0)</f>
        <v>0</v>
      </c>
      <c r="P27" s="22">
        <f t="shared" si="10"/>
        <v>0</v>
      </c>
      <c r="Q27" s="22">
        <f t="shared" si="11"/>
        <v>0</v>
      </c>
      <c r="R27" s="22">
        <f t="shared" si="12"/>
        <v>0</v>
      </c>
      <c r="S27" s="58">
        <f t="shared" si="3"/>
        <v>0</v>
      </c>
    </row>
    <row r="28" spans="1:19" s="6" customFormat="1" ht="15.75" thickBot="1">
      <c r="A28" s="19">
        <v>19</v>
      </c>
      <c r="B28" s="62" t="str">
        <f>IF(OR('Calcolo Orchestra'!B28="SI",'Calcolo Strum. Mecc.'!B28="SI"),"SI","NO")</f>
        <v>NO</v>
      </c>
      <c r="C28" s="22">
        <f>'Calcolo Orchestra'!I28</f>
        <v>0</v>
      </c>
      <c r="D28" s="22">
        <f>'Calcolo Strum. Mecc.'!I28</f>
        <v>0</v>
      </c>
      <c r="E28" s="22">
        <f t="shared" si="0"/>
        <v>0</v>
      </c>
      <c r="F28" s="21">
        <f t="shared" si="4"/>
        <v>0</v>
      </c>
      <c r="G28" s="22">
        <f t="shared" si="1"/>
        <v>0</v>
      </c>
      <c r="H28" s="21">
        <f t="shared" si="5"/>
        <v>0</v>
      </c>
      <c r="I28" s="22">
        <f t="shared" si="2"/>
        <v>0</v>
      </c>
      <c r="J28" s="21">
        <f t="shared" si="6"/>
        <v>0</v>
      </c>
      <c r="K28" s="20">
        <v>0</v>
      </c>
      <c r="L28" s="21">
        <f t="shared" si="7"/>
        <v>0</v>
      </c>
      <c r="M28" s="22">
        <f t="shared" si="8"/>
        <v>0</v>
      </c>
      <c r="N28" s="22">
        <f t="shared" si="9"/>
        <v>0</v>
      </c>
      <c r="O28" s="22">
        <f>IF('Calcolo Strum. Mecc.'!B28="SI",'Calcolo Strum. Mecc.'!$G$7,0)</f>
        <v>0</v>
      </c>
      <c r="P28" s="22">
        <f t="shared" si="10"/>
        <v>0</v>
      </c>
      <c r="Q28" s="22">
        <f t="shared" si="11"/>
        <v>0</v>
      </c>
      <c r="R28" s="22">
        <f t="shared" si="12"/>
        <v>0</v>
      </c>
      <c r="S28" s="58">
        <f t="shared" si="3"/>
        <v>0</v>
      </c>
    </row>
    <row r="29" spans="1:19" s="6" customFormat="1" ht="15.75" thickBot="1">
      <c r="A29" s="19">
        <v>20</v>
      </c>
      <c r="B29" s="62" t="str">
        <f>IF(OR('Calcolo Orchestra'!B29="SI",'Calcolo Strum. Mecc.'!B29="SI"),"SI","NO")</f>
        <v>NO</v>
      </c>
      <c r="C29" s="22">
        <f>'Calcolo Orchestra'!I29</f>
        <v>0</v>
      </c>
      <c r="D29" s="22">
        <f>'Calcolo Strum. Mecc.'!I29</f>
        <v>0</v>
      </c>
      <c r="E29" s="22">
        <f t="shared" si="0"/>
        <v>0</v>
      </c>
      <c r="F29" s="21">
        <f t="shared" si="4"/>
        <v>0</v>
      </c>
      <c r="G29" s="22">
        <f t="shared" si="1"/>
        <v>0</v>
      </c>
      <c r="H29" s="21">
        <f t="shared" si="5"/>
        <v>0</v>
      </c>
      <c r="I29" s="22">
        <f t="shared" si="2"/>
        <v>0</v>
      </c>
      <c r="J29" s="21">
        <f t="shared" si="6"/>
        <v>0</v>
      </c>
      <c r="K29" s="20">
        <v>0</v>
      </c>
      <c r="L29" s="21">
        <f t="shared" si="7"/>
        <v>0</v>
      </c>
      <c r="M29" s="22">
        <f t="shared" si="8"/>
        <v>0</v>
      </c>
      <c r="N29" s="22">
        <f t="shared" si="9"/>
        <v>0</v>
      </c>
      <c r="O29" s="22">
        <f>IF('Calcolo Strum. Mecc.'!B29="SI",'Calcolo Strum. Mecc.'!$G$7,0)</f>
        <v>0</v>
      </c>
      <c r="P29" s="22">
        <f t="shared" si="10"/>
        <v>0</v>
      </c>
      <c r="Q29" s="22">
        <f t="shared" si="11"/>
        <v>0</v>
      </c>
      <c r="R29" s="22">
        <f t="shared" si="12"/>
        <v>0</v>
      </c>
      <c r="S29" s="58">
        <f t="shared" si="3"/>
        <v>0</v>
      </c>
    </row>
    <row r="30" spans="1:19" s="6" customFormat="1" ht="15.75" thickBot="1">
      <c r="A30" s="19">
        <v>21</v>
      </c>
      <c r="B30" s="62" t="str">
        <f>IF(OR('Calcolo Orchestra'!B30="SI",'Calcolo Strum. Mecc.'!B30="SI"),"SI","NO")</f>
        <v>NO</v>
      </c>
      <c r="C30" s="22">
        <f>'Calcolo Orchestra'!I30</f>
        <v>0</v>
      </c>
      <c r="D30" s="22">
        <f>'Calcolo Strum. Mecc.'!I30</f>
        <v>0</v>
      </c>
      <c r="E30" s="22">
        <f t="shared" si="0"/>
        <v>0</v>
      </c>
      <c r="F30" s="21">
        <f t="shared" si="4"/>
        <v>0</v>
      </c>
      <c r="G30" s="22">
        <f t="shared" si="1"/>
        <v>0</v>
      </c>
      <c r="H30" s="21">
        <f t="shared" si="5"/>
        <v>0</v>
      </c>
      <c r="I30" s="22">
        <f t="shared" si="2"/>
        <v>0</v>
      </c>
      <c r="J30" s="21">
        <f t="shared" si="6"/>
        <v>0</v>
      </c>
      <c r="K30" s="20">
        <v>0</v>
      </c>
      <c r="L30" s="21">
        <f t="shared" si="7"/>
        <v>0</v>
      </c>
      <c r="M30" s="22">
        <f t="shared" si="8"/>
        <v>0</v>
      </c>
      <c r="N30" s="22">
        <f t="shared" si="9"/>
        <v>0</v>
      </c>
      <c r="O30" s="22">
        <f>IF('Calcolo Strum. Mecc.'!B30="SI",'Calcolo Strum. Mecc.'!$G$7,0)</f>
        <v>0</v>
      </c>
      <c r="P30" s="22">
        <f t="shared" si="10"/>
        <v>0</v>
      </c>
      <c r="Q30" s="22">
        <f t="shared" si="11"/>
        <v>0</v>
      </c>
      <c r="R30" s="22">
        <f t="shared" si="12"/>
        <v>0</v>
      </c>
      <c r="S30" s="58">
        <f t="shared" si="3"/>
        <v>0</v>
      </c>
    </row>
    <row r="31" spans="1:19" s="6" customFormat="1" ht="15.75" thickBot="1">
      <c r="A31" s="19">
        <v>22</v>
      </c>
      <c r="B31" s="62" t="str">
        <f>IF(OR('Calcolo Orchestra'!B31="SI",'Calcolo Strum. Mecc.'!B31="SI"),"SI","NO")</f>
        <v>NO</v>
      </c>
      <c r="C31" s="22">
        <f>'Calcolo Orchestra'!I31</f>
        <v>0</v>
      </c>
      <c r="D31" s="22">
        <f>'Calcolo Strum. Mecc.'!I31</f>
        <v>0</v>
      </c>
      <c r="E31" s="22">
        <f t="shared" si="0"/>
        <v>0</v>
      </c>
      <c r="F31" s="21">
        <f t="shared" si="4"/>
        <v>0</v>
      </c>
      <c r="G31" s="22">
        <f t="shared" si="1"/>
        <v>0</v>
      </c>
      <c r="H31" s="21">
        <f t="shared" si="5"/>
        <v>0</v>
      </c>
      <c r="I31" s="22">
        <f t="shared" si="2"/>
        <v>0</v>
      </c>
      <c r="J31" s="21">
        <f t="shared" si="6"/>
        <v>0</v>
      </c>
      <c r="K31" s="20">
        <v>0</v>
      </c>
      <c r="L31" s="21">
        <f t="shared" si="7"/>
        <v>0</v>
      </c>
      <c r="M31" s="22">
        <f t="shared" si="8"/>
        <v>0</v>
      </c>
      <c r="N31" s="22">
        <f t="shared" si="9"/>
        <v>0</v>
      </c>
      <c r="O31" s="22">
        <f>IF('Calcolo Strum. Mecc.'!B31="SI",'Calcolo Strum. Mecc.'!$G$7,0)</f>
        <v>0</v>
      </c>
      <c r="P31" s="22">
        <f t="shared" si="10"/>
        <v>0</v>
      </c>
      <c r="Q31" s="22">
        <f t="shared" si="11"/>
        <v>0</v>
      </c>
      <c r="R31" s="22">
        <f t="shared" si="12"/>
        <v>0</v>
      </c>
      <c r="S31" s="58">
        <f t="shared" si="3"/>
        <v>0</v>
      </c>
    </row>
    <row r="32" spans="1:19" s="6" customFormat="1" ht="15.75" thickBot="1">
      <c r="A32" s="19">
        <v>23</v>
      </c>
      <c r="B32" s="62" t="str">
        <f>IF(OR('Calcolo Orchestra'!B32="SI",'Calcolo Strum. Mecc.'!B32="SI"),"SI","NO")</f>
        <v>NO</v>
      </c>
      <c r="C32" s="22">
        <f>'Calcolo Orchestra'!I32</f>
        <v>0</v>
      </c>
      <c r="D32" s="22">
        <f>'Calcolo Strum. Mecc.'!I32</f>
        <v>0</v>
      </c>
      <c r="E32" s="22">
        <f t="shared" si="0"/>
        <v>0</v>
      </c>
      <c r="F32" s="21">
        <f t="shared" si="4"/>
        <v>0</v>
      </c>
      <c r="G32" s="22">
        <f t="shared" si="1"/>
        <v>0</v>
      </c>
      <c r="H32" s="21">
        <f t="shared" si="5"/>
        <v>0</v>
      </c>
      <c r="I32" s="22">
        <f t="shared" si="2"/>
        <v>0</v>
      </c>
      <c r="J32" s="21">
        <f t="shared" si="6"/>
        <v>0</v>
      </c>
      <c r="K32" s="20">
        <v>0</v>
      </c>
      <c r="L32" s="21">
        <f t="shared" si="7"/>
        <v>0</v>
      </c>
      <c r="M32" s="22">
        <f t="shared" si="8"/>
        <v>0</v>
      </c>
      <c r="N32" s="22">
        <f t="shared" si="9"/>
        <v>0</v>
      </c>
      <c r="O32" s="22">
        <f>IF('Calcolo Strum. Mecc.'!B32="SI",'Calcolo Strum. Mecc.'!$G$7,0)</f>
        <v>0</v>
      </c>
      <c r="P32" s="22">
        <f t="shared" si="10"/>
        <v>0</v>
      </c>
      <c r="Q32" s="22">
        <f t="shared" si="11"/>
        <v>0</v>
      </c>
      <c r="R32" s="22">
        <f t="shared" si="12"/>
        <v>0</v>
      </c>
      <c r="S32" s="58">
        <f t="shared" si="3"/>
        <v>0</v>
      </c>
    </row>
    <row r="33" spans="1:19" s="6" customFormat="1" ht="15.75" thickBot="1">
      <c r="A33" s="19">
        <v>24</v>
      </c>
      <c r="B33" s="62" t="str">
        <f>IF(OR('Calcolo Orchestra'!B33="SI",'Calcolo Strum. Mecc.'!B33="SI"),"SI","NO")</f>
        <v>NO</v>
      </c>
      <c r="C33" s="22">
        <f>'Calcolo Orchestra'!I33</f>
        <v>0</v>
      </c>
      <c r="D33" s="22">
        <f>'Calcolo Strum. Mecc.'!I33</f>
        <v>0</v>
      </c>
      <c r="E33" s="22">
        <f t="shared" si="0"/>
        <v>0</v>
      </c>
      <c r="F33" s="21">
        <f t="shared" si="4"/>
        <v>0</v>
      </c>
      <c r="G33" s="22">
        <f t="shared" si="1"/>
        <v>0</v>
      </c>
      <c r="H33" s="21">
        <f t="shared" si="5"/>
        <v>0</v>
      </c>
      <c r="I33" s="22">
        <f t="shared" si="2"/>
        <v>0</v>
      </c>
      <c r="J33" s="21">
        <f t="shared" si="6"/>
        <v>0</v>
      </c>
      <c r="K33" s="20">
        <v>0</v>
      </c>
      <c r="L33" s="21">
        <f t="shared" si="7"/>
        <v>0</v>
      </c>
      <c r="M33" s="22">
        <f t="shared" si="8"/>
        <v>0</v>
      </c>
      <c r="N33" s="22">
        <f t="shared" si="9"/>
        <v>0</v>
      </c>
      <c r="O33" s="22">
        <f>IF('Calcolo Strum. Mecc.'!B33="SI",'Calcolo Strum. Mecc.'!$G$7,0)</f>
        <v>0</v>
      </c>
      <c r="P33" s="22">
        <f t="shared" si="10"/>
        <v>0</v>
      </c>
      <c r="Q33" s="22">
        <f t="shared" si="11"/>
        <v>0</v>
      </c>
      <c r="R33" s="22">
        <f t="shared" si="12"/>
        <v>0</v>
      </c>
      <c r="S33" s="58">
        <f t="shared" si="3"/>
        <v>0</v>
      </c>
    </row>
    <row r="34" spans="1:19" s="6" customFormat="1" ht="15.75" thickBot="1">
      <c r="A34" s="19">
        <v>25</v>
      </c>
      <c r="B34" s="62" t="str">
        <f>IF(OR('Calcolo Orchestra'!B34="SI",'Calcolo Strum. Mecc.'!B34="SI"),"SI","NO")</f>
        <v>NO</v>
      </c>
      <c r="C34" s="22">
        <f>'Calcolo Orchestra'!I34</f>
        <v>0</v>
      </c>
      <c r="D34" s="22">
        <f>'Calcolo Strum. Mecc.'!I34</f>
        <v>0</v>
      </c>
      <c r="E34" s="22">
        <f t="shared" si="0"/>
        <v>0</v>
      </c>
      <c r="F34" s="21">
        <f t="shared" si="4"/>
        <v>0</v>
      </c>
      <c r="G34" s="22">
        <f t="shared" si="1"/>
        <v>0</v>
      </c>
      <c r="H34" s="21">
        <f t="shared" si="5"/>
        <v>0</v>
      </c>
      <c r="I34" s="22">
        <f t="shared" si="2"/>
        <v>0</v>
      </c>
      <c r="J34" s="21">
        <f t="shared" si="6"/>
        <v>0</v>
      </c>
      <c r="K34" s="20">
        <v>0</v>
      </c>
      <c r="L34" s="21">
        <f t="shared" si="7"/>
        <v>0</v>
      </c>
      <c r="M34" s="22">
        <f t="shared" si="8"/>
        <v>0</v>
      </c>
      <c r="N34" s="22">
        <f t="shared" si="9"/>
        <v>0</v>
      </c>
      <c r="O34" s="22">
        <f>IF('Calcolo Strum. Mecc.'!B34="SI",'Calcolo Strum. Mecc.'!$G$7,0)</f>
        <v>0</v>
      </c>
      <c r="P34" s="22">
        <f t="shared" si="10"/>
        <v>0</v>
      </c>
      <c r="Q34" s="22">
        <f t="shared" si="11"/>
        <v>0</v>
      </c>
      <c r="R34" s="22">
        <f t="shared" si="12"/>
        <v>0</v>
      </c>
      <c r="S34" s="58">
        <f t="shared" si="3"/>
        <v>0</v>
      </c>
    </row>
    <row r="35" spans="1:19" s="6" customFormat="1" ht="15.75" thickBot="1">
      <c r="A35" s="19">
        <v>26</v>
      </c>
      <c r="B35" s="62" t="str">
        <f>IF(OR('Calcolo Orchestra'!B35="SI",'Calcolo Strum. Mecc.'!B35="SI"),"SI","NO")</f>
        <v>NO</v>
      </c>
      <c r="C35" s="22">
        <f>'Calcolo Orchestra'!I35</f>
        <v>0</v>
      </c>
      <c r="D35" s="22">
        <f>'Calcolo Strum. Mecc.'!I35</f>
        <v>0</v>
      </c>
      <c r="E35" s="22">
        <f t="shared" si="0"/>
        <v>0</v>
      </c>
      <c r="F35" s="21">
        <f t="shared" si="4"/>
        <v>0</v>
      </c>
      <c r="G35" s="22">
        <f t="shared" si="1"/>
        <v>0</v>
      </c>
      <c r="H35" s="21">
        <f t="shared" si="5"/>
        <v>0</v>
      </c>
      <c r="I35" s="22">
        <f t="shared" si="2"/>
        <v>0</v>
      </c>
      <c r="J35" s="21">
        <f t="shared" si="6"/>
        <v>0</v>
      </c>
      <c r="K35" s="20">
        <v>0</v>
      </c>
      <c r="L35" s="21">
        <f t="shared" si="7"/>
        <v>0</v>
      </c>
      <c r="M35" s="22">
        <f t="shared" si="8"/>
        <v>0</v>
      </c>
      <c r="N35" s="22">
        <f t="shared" si="9"/>
        <v>0</v>
      </c>
      <c r="O35" s="22">
        <f>IF('Calcolo Strum. Mecc.'!B35="SI",'Calcolo Strum. Mecc.'!$G$7,0)</f>
        <v>0</v>
      </c>
      <c r="P35" s="22">
        <f t="shared" si="10"/>
        <v>0</v>
      </c>
      <c r="Q35" s="22">
        <f t="shared" si="11"/>
        <v>0</v>
      </c>
      <c r="R35" s="22">
        <f t="shared" si="12"/>
        <v>0</v>
      </c>
      <c r="S35" s="58">
        <f t="shared" si="3"/>
        <v>0</v>
      </c>
    </row>
    <row r="36" spans="1:19" s="6" customFormat="1" ht="15.75" thickBot="1">
      <c r="A36" s="19">
        <v>27</v>
      </c>
      <c r="B36" s="62" t="str">
        <f>IF(OR('Calcolo Orchestra'!B36="SI",'Calcolo Strum. Mecc.'!B36="SI"),"SI","NO")</f>
        <v>NO</v>
      </c>
      <c r="C36" s="22">
        <f>'Calcolo Orchestra'!I36</f>
        <v>0</v>
      </c>
      <c r="D36" s="22">
        <f>'Calcolo Strum. Mecc.'!I36</f>
        <v>0</v>
      </c>
      <c r="E36" s="22">
        <f t="shared" si="0"/>
        <v>0</v>
      </c>
      <c r="F36" s="21">
        <f t="shared" si="4"/>
        <v>0</v>
      </c>
      <c r="G36" s="22">
        <f t="shared" si="1"/>
        <v>0</v>
      </c>
      <c r="H36" s="21">
        <f t="shared" si="5"/>
        <v>0</v>
      </c>
      <c r="I36" s="22">
        <f t="shared" si="2"/>
        <v>0</v>
      </c>
      <c r="J36" s="21">
        <f t="shared" si="6"/>
        <v>0</v>
      </c>
      <c r="K36" s="20">
        <v>0</v>
      </c>
      <c r="L36" s="21">
        <f t="shared" si="7"/>
        <v>0</v>
      </c>
      <c r="M36" s="22">
        <f t="shared" si="8"/>
        <v>0</v>
      </c>
      <c r="N36" s="22">
        <f t="shared" si="9"/>
        <v>0</v>
      </c>
      <c r="O36" s="22">
        <f>IF('Calcolo Strum. Mecc.'!B36="SI",'Calcolo Strum. Mecc.'!$G$7,0)</f>
        <v>0</v>
      </c>
      <c r="P36" s="22">
        <f t="shared" si="10"/>
        <v>0</v>
      </c>
      <c r="Q36" s="22">
        <f t="shared" si="11"/>
        <v>0</v>
      </c>
      <c r="R36" s="22">
        <f t="shared" si="12"/>
        <v>0</v>
      </c>
      <c r="S36" s="58">
        <f t="shared" si="3"/>
        <v>0</v>
      </c>
    </row>
    <row r="37" spans="1:19" s="6" customFormat="1" ht="15.75" thickBot="1">
      <c r="A37" s="19">
        <v>28</v>
      </c>
      <c r="B37" s="62" t="str">
        <f>IF(OR('Calcolo Orchestra'!B37="SI",'Calcolo Strum. Mecc.'!B37="SI"),"SI","NO")</f>
        <v>NO</v>
      </c>
      <c r="C37" s="22">
        <f>'Calcolo Orchestra'!I37</f>
        <v>0</v>
      </c>
      <c r="D37" s="22">
        <f>'Calcolo Strum. Mecc.'!I37</f>
        <v>0</v>
      </c>
      <c r="E37" s="22">
        <f t="shared" si="0"/>
        <v>0</v>
      </c>
      <c r="F37" s="21">
        <f t="shared" si="4"/>
        <v>0</v>
      </c>
      <c r="G37" s="22">
        <f t="shared" si="1"/>
        <v>0</v>
      </c>
      <c r="H37" s="21">
        <f t="shared" si="5"/>
        <v>0</v>
      </c>
      <c r="I37" s="22">
        <f t="shared" si="2"/>
        <v>0</v>
      </c>
      <c r="J37" s="21">
        <f t="shared" si="6"/>
        <v>0</v>
      </c>
      <c r="K37" s="20">
        <v>0</v>
      </c>
      <c r="L37" s="21">
        <f t="shared" si="7"/>
        <v>0</v>
      </c>
      <c r="M37" s="22">
        <f t="shared" si="8"/>
        <v>0</v>
      </c>
      <c r="N37" s="22">
        <f t="shared" si="9"/>
        <v>0</v>
      </c>
      <c r="O37" s="22">
        <f>IF('Calcolo Strum. Mecc.'!B37="SI",'Calcolo Strum. Mecc.'!$G$7,0)</f>
        <v>0</v>
      </c>
      <c r="P37" s="22">
        <f t="shared" si="10"/>
        <v>0</v>
      </c>
      <c r="Q37" s="22">
        <f t="shared" si="11"/>
        <v>0</v>
      </c>
      <c r="R37" s="22">
        <f t="shared" si="12"/>
        <v>0</v>
      </c>
      <c r="S37" s="58">
        <f t="shared" si="3"/>
        <v>0</v>
      </c>
    </row>
    <row r="38" spans="1:19" s="6" customFormat="1" ht="15.75" thickBot="1">
      <c r="A38" s="19">
        <v>29</v>
      </c>
      <c r="B38" s="62" t="str">
        <f>IF(OR('Calcolo Orchestra'!B38="SI",'Calcolo Strum. Mecc.'!B38="SI"),"SI","NO")</f>
        <v>NO</v>
      </c>
      <c r="C38" s="22">
        <f>'Calcolo Orchestra'!I38</f>
        <v>0</v>
      </c>
      <c r="D38" s="22">
        <f>'Calcolo Strum. Mecc.'!I38</f>
        <v>0</v>
      </c>
      <c r="E38" s="22">
        <f t="shared" si="0"/>
        <v>0</v>
      </c>
      <c r="F38" s="21">
        <f t="shared" si="4"/>
        <v>0</v>
      </c>
      <c r="G38" s="22">
        <f t="shared" si="1"/>
        <v>0</v>
      </c>
      <c r="H38" s="21">
        <f t="shared" si="5"/>
        <v>0</v>
      </c>
      <c r="I38" s="22">
        <f t="shared" si="2"/>
        <v>0</v>
      </c>
      <c r="J38" s="21">
        <f t="shared" si="6"/>
        <v>0</v>
      </c>
      <c r="K38" s="20">
        <v>0</v>
      </c>
      <c r="L38" s="21">
        <f t="shared" si="7"/>
        <v>0</v>
      </c>
      <c r="M38" s="22">
        <f t="shared" si="8"/>
        <v>0</v>
      </c>
      <c r="N38" s="22">
        <f t="shared" si="9"/>
        <v>0</v>
      </c>
      <c r="O38" s="22">
        <f>IF('Calcolo Strum. Mecc.'!B38="SI",'Calcolo Strum. Mecc.'!$G$7,0)</f>
        <v>0</v>
      </c>
      <c r="P38" s="22">
        <f t="shared" si="10"/>
        <v>0</v>
      </c>
      <c r="Q38" s="22">
        <f t="shared" si="11"/>
        <v>0</v>
      </c>
      <c r="R38" s="22">
        <f t="shared" si="12"/>
        <v>0</v>
      </c>
      <c r="S38" s="58">
        <f t="shared" si="3"/>
        <v>0</v>
      </c>
    </row>
    <row r="39" spans="1:19" s="6" customFormat="1" ht="15.75" thickBot="1">
      <c r="A39" s="47">
        <v>30</v>
      </c>
      <c r="B39" s="62" t="str">
        <f>IF(OR('Calcolo Orchestra'!B39="SI",'Calcolo Strum. Mecc.'!B39="SI"),"SI","NO")</f>
        <v>NO</v>
      </c>
      <c r="C39" s="22">
        <f>'Calcolo Orchestra'!I39</f>
        <v>0</v>
      </c>
      <c r="D39" s="22">
        <f>'Calcolo Strum. Mecc.'!I39</f>
        <v>0</v>
      </c>
      <c r="E39" s="22">
        <f t="shared" si="0"/>
        <v>0</v>
      </c>
      <c r="F39" s="21">
        <f t="shared" si="4"/>
        <v>0</v>
      </c>
      <c r="G39" s="22">
        <f t="shared" si="1"/>
        <v>0</v>
      </c>
      <c r="H39" s="21">
        <f t="shared" si="5"/>
        <v>0</v>
      </c>
      <c r="I39" s="22">
        <f t="shared" si="2"/>
        <v>0</v>
      </c>
      <c r="J39" s="21">
        <f t="shared" si="6"/>
        <v>0</v>
      </c>
      <c r="K39" s="20">
        <v>0</v>
      </c>
      <c r="L39" s="21">
        <f t="shared" si="7"/>
        <v>0</v>
      </c>
      <c r="M39" s="22">
        <f t="shared" si="8"/>
        <v>0</v>
      </c>
      <c r="N39" s="22">
        <f t="shared" si="9"/>
        <v>0</v>
      </c>
      <c r="O39" s="22">
        <f>IF('Calcolo Strum. Mecc.'!B39="SI",'Calcolo Strum. Mecc.'!$G$7,0)</f>
        <v>0</v>
      </c>
      <c r="P39" s="22">
        <f t="shared" si="10"/>
        <v>0</v>
      </c>
      <c r="Q39" s="22">
        <f t="shared" si="11"/>
        <v>0</v>
      </c>
      <c r="R39" s="22">
        <f t="shared" si="12"/>
        <v>0</v>
      </c>
      <c r="S39" s="58">
        <f t="shared" si="3"/>
        <v>0</v>
      </c>
    </row>
    <row r="40" spans="1:19" s="6" customFormat="1" ht="15.75" thickBot="1">
      <c r="A40" s="47">
        <v>31</v>
      </c>
      <c r="B40" s="62" t="str">
        <f>IF(OR('Calcolo Orchestra'!B40="SI",'Calcolo Strum. Mecc.'!B40="SI"),"SI","NO")</f>
        <v>NO</v>
      </c>
      <c r="C40" s="22">
        <f>'Calcolo Orchestra'!I40</f>
        <v>0</v>
      </c>
      <c r="D40" s="22">
        <f>'Calcolo Strum. Mecc.'!I40</f>
        <v>0</v>
      </c>
      <c r="E40" s="45">
        <f t="shared" si="0"/>
        <v>0</v>
      </c>
      <c r="F40" s="21">
        <f t="shared" si="4"/>
        <v>0</v>
      </c>
      <c r="G40" s="45">
        <f t="shared" si="1"/>
        <v>0</v>
      </c>
      <c r="H40" s="21">
        <f t="shared" si="5"/>
        <v>0</v>
      </c>
      <c r="I40" s="45">
        <f t="shared" si="2"/>
        <v>0</v>
      </c>
      <c r="J40" s="21">
        <f t="shared" si="6"/>
        <v>0</v>
      </c>
      <c r="K40" s="20">
        <v>0</v>
      </c>
      <c r="L40" s="21">
        <f t="shared" si="7"/>
        <v>0</v>
      </c>
      <c r="M40" s="22">
        <f t="shared" si="8"/>
        <v>0</v>
      </c>
      <c r="N40" s="22">
        <f t="shared" si="9"/>
        <v>0</v>
      </c>
      <c r="O40" s="22">
        <f>IF('Calcolo Strum. Mecc.'!B40="SI",'Calcolo Strum. Mecc.'!$G$7,0)</f>
        <v>0</v>
      </c>
      <c r="P40" s="22">
        <f t="shared" si="10"/>
        <v>0</v>
      </c>
      <c r="Q40" s="22">
        <f t="shared" si="11"/>
        <v>0</v>
      </c>
      <c r="R40" s="45">
        <f t="shared" si="12"/>
        <v>0</v>
      </c>
      <c r="S40" s="58">
        <f t="shared" si="3"/>
        <v>0</v>
      </c>
    </row>
    <row r="41" spans="1:19" s="6" customFormat="1" ht="15.75" thickBot="1">
      <c r="A41" s="23" t="s">
        <v>66</v>
      </c>
      <c r="B41" s="48">
        <f>S41</f>
        <v>0</v>
      </c>
      <c r="C41" s="24">
        <f aca="true" t="shared" si="13" ref="C41:R41">SUM(C10:C40)</f>
        <v>0</v>
      </c>
      <c r="D41" s="24">
        <f t="shared" si="13"/>
        <v>0</v>
      </c>
      <c r="E41" s="46">
        <v>0</v>
      </c>
      <c r="F41" s="44">
        <f t="shared" si="13"/>
        <v>0</v>
      </c>
      <c r="G41" s="46">
        <v>0</v>
      </c>
      <c r="H41" s="44">
        <f t="shared" si="13"/>
        <v>0</v>
      </c>
      <c r="I41" s="46">
        <v>0</v>
      </c>
      <c r="J41" s="24">
        <f t="shared" si="13"/>
        <v>0</v>
      </c>
      <c r="K41" s="24">
        <f t="shared" si="13"/>
        <v>0</v>
      </c>
      <c r="L41" s="24">
        <f t="shared" si="13"/>
        <v>0</v>
      </c>
      <c r="M41" s="24">
        <f t="shared" si="13"/>
        <v>0</v>
      </c>
      <c r="N41" s="24">
        <f t="shared" si="13"/>
        <v>0</v>
      </c>
      <c r="O41" s="24">
        <f t="shared" si="13"/>
        <v>0</v>
      </c>
      <c r="P41" s="24">
        <f t="shared" si="13"/>
        <v>0</v>
      </c>
      <c r="Q41" s="44">
        <f t="shared" si="13"/>
        <v>0</v>
      </c>
      <c r="R41" s="25">
        <f t="shared" si="13"/>
        <v>0</v>
      </c>
      <c r="S41" s="59">
        <f>SUM(S10:S40)</f>
        <v>0</v>
      </c>
    </row>
    <row r="42" s="6" customFormat="1" ht="7.5" customHeight="1">
      <c r="V42" s="38"/>
    </row>
    <row r="43" spans="2:7" ht="45.75" customHeight="1" thickBot="1">
      <c r="B43" s="133" t="s">
        <v>43</v>
      </c>
      <c r="C43" s="134"/>
      <c r="E43" s="127" t="s">
        <v>80</v>
      </c>
      <c r="F43" s="128"/>
      <c r="G43" s="129"/>
    </row>
    <row r="44" spans="2:7" ht="15.75" thickBot="1">
      <c r="B44" s="135">
        <f>S41</f>
        <v>0</v>
      </c>
      <c r="C44" s="136"/>
      <c r="E44" s="130">
        <f>R41</f>
        <v>0</v>
      </c>
      <c r="F44" s="131"/>
      <c r="G44" s="132"/>
    </row>
  </sheetData>
  <sheetProtection password="8D1E" sheet="1" selectLockedCells="1"/>
  <mergeCells count="20">
    <mergeCell ref="A4:M4"/>
    <mergeCell ref="A6:F6"/>
    <mergeCell ref="A7:F7"/>
    <mergeCell ref="E43:G43"/>
    <mergeCell ref="E44:G44"/>
    <mergeCell ref="B43:C43"/>
    <mergeCell ref="B44:C44"/>
    <mergeCell ref="H6:L6"/>
    <mergeCell ref="H7:L7"/>
    <mergeCell ref="I9:J9"/>
    <mergeCell ref="M1:M2"/>
    <mergeCell ref="F2:G2"/>
    <mergeCell ref="H2:I2"/>
    <mergeCell ref="K9:L9"/>
    <mergeCell ref="E9:F9"/>
    <mergeCell ref="G9:H9"/>
    <mergeCell ref="A2:E2"/>
    <mergeCell ref="A1:E1"/>
    <mergeCell ref="F1:G1"/>
    <mergeCell ref="H1:I1"/>
  </mergeCells>
  <conditionalFormatting sqref="A7">
    <cfRule type="cellIs" priority="1" dxfId="13" operator="equal">
      <formula>"Numero abitanti diverso per Orchestra e Strum. Mecc.     (CORREGGI)"</formula>
    </cfRule>
  </conditionalFormatting>
  <conditionalFormatting sqref="B41 E10:E41 G10:G41 I10:I41 K10:K41">
    <cfRule type="cellIs" priority="3" dxfId="12" operator="greaterThan">
      <formula>0</formula>
    </cfRule>
  </conditionalFormatting>
  <conditionalFormatting sqref="B10:B40">
    <cfRule type="cellIs" priority="2" dxfId="12" operator="equal">
      <formula>"SI"</formula>
    </cfRule>
  </conditionalFormatting>
  <conditionalFormatting sqref="C10:D41 F10:F41 H10:H41 J10:J41 L10:R41">
    <cfRule type="cellIs" priority="5" dxfId="13" operator="greaterThan">
      <formula>0</formula>
    </cfRule>
  </conditionalFormatting>
  <printOptions/>
  <pageMargins left="0.25" right="0.25" top="0.75" bottom="0.75" header="0.3" footer="0.3"/>
  <pageSetup fitToHeight="1" fitToWidth="1" horizontalDpi="600" verticalDpi="600" orientation="landscape" paperSize="9" scale="68" r:id="rId1"/>
</worksheet>
</file>

<file path=xl/worksheets/sheet5.xml><?xml version="1.0" encoding="utf-8"?>
<worksheet xmlns="http://schemas.openxmlformats.org/spreadsheetml/2006/main" xmlns:r="http://schemas.openxmlformats.org/officeDocument/2006/relationships">
  <sheetPr>
    <pageSetUpPr fitToPage="1"/>
  </sheetPr>
  <dimension ref="A1:J12"/>
  <sheetViews>
    <sheetView zoomScalePageLayoutView="0" workbookViewId="0" topLeftCell="A8">
      <selection activeCell="A12" sqref="A12:E12"/>
    </sheetView>
  </sheetViews>
  <sheetFormatPr defaultColWidth="9.140625" defaultRowHeight="15"/>
  <cols>
    <col min="1" max="1" width="28.57421875" style="32" customWidth="1"/>
    <col min="2" max="3" width="8.57421875" style="32" customWidth="1"/>
    <col min="4" max="4" width="17.8515625" style="32" customWidth="1"/>
    <col min="5" max="5" width="25.00390625" style="32" customWidth="1"/>
    <col min="6" max="16384" width="9.140625" style="32" customWidth="1"/>
  </cols>
  <sheetData>
    <row r="1" ht="40.5" customHeight="1">
      <c r="F1" s="9" t="s">
        <v>47</v>
      </c>
    </row>
    <row r="2" spans="1:10" ht="39.75" customHeight="1">
      <c r="A2" s="141" t="s">
        <v>90</v>
      </c>
      <c r="B2" s="142"/>
      <c r="C2" s="142"/>
      <c r="D2" s="142"/>
      <c r="E2" s="143"/>
      <c r="F2" s="51"/>
      <c r="G2" s="51"/>
      <c r="H2" s="52"/>
      <c r="I2" s="52"/>
      <c r="J2" s="53"/>
    </row>
    <row r="3" spans="1:10" ht="15" customHeight="1">
      <c r="A3" s="146" t="s">
        <v>0</v>
      </c>
      <c r="B3" s="144" t="s">
        <v>4</v>
      </c>
      <c r="C3" s="145"/>
      <c r="D3" s="148" t="s">
        <v>15</v>
      </c>
      <c r="E3" s="150" t="s">
        <v>71</v>
      </c>
      <c r="J3" s="50"/>
    </row>
    <row r="4" spans="1:5" ht="15">
      <c r="A4" s="147"/>
      <c r="B4" s="54" t="s">
        <v>1</v>
      </c>
      <c r="C4" s="54" t="s">
        <v>2</v>
      </c>
      <c r="D4" s="149"/>
      <c r="E4" s="149"/>
    </row>
    <row r="5" spans="1:5" ht="45">
      <c r="A5" s="55" t="s">
        <v>8</v>
      </c>
      <c r="B5" s="56">
        <v>0</v>
      </c>
      <c r="C5" s="56">
        <v>1000</v>
      </c>
      <c r="D5" s="70">
        <v>63.75</v>
      </c>
      <c r="E5" s="71">
        <f>D5*0.05</f>
        <v>3.1875</v>
      </c>
    </row>
    <row r="6" spans="1:5" ht="45">
      <c r="A6" s="55" t="s">
        <v>9</v>
      </c>
      <c r="B6" s="56">
        <v>1001</v>
      </c>
      <c r="C6" s="56">
        <v>3000</v>
      </c>
      <c r="D6" s="70">
        <v>81.37</v>
      </c>
      <c r="E6" s="71">
        <f aca="true" t="shared" si="0" ref="E6:E11">D6*0.05</f>
        <v>4.0685</v>
      </c>
    </row>
    <row r="7" spans="1:5" ht="45">
      <c r="A7" s="55" t="s">
        <v>10</v>
      </c>
      <c r="B7" s="56">
        <v>3001</v>
      </c>
      <c r="C7" s="56">
        <v>6000</v>
      </c>
      <c r="D7" s="70">
        <v>94.5</v>
      </c>
      <c r="E7" s="71">
        <f t="shared" si="0"/>
        <v>4.7250000000000005</v>
      </c>
    </row>
    <row r="8" spans="1:5" ht="45">
      <c r="A8" s="55" t="s">
        <v>11</v>
      </c>
      <c r="B8" s="56">
        <v>6001</v>
      </c>
      <c r="C8" s="56">
        <v>15000</v>
      </c>
      <c r="D8" s="70">
        <v>129</v>
      </c>
      <c r="E8" s="71">
        <f t="shared" si="0"/>
        <v>6.45</v>
      </c>
    </row>
    <row r="9" spans="1:5" ht="75">
      <c r="A9" s="55" t="s">
        <v>12</v>
      </c>
      <c r="B9" s="56">
        <v>15001</v>
      </c>
      <c r="C9" s="56">
        <v>40000</v>
      </c>
      <c r="D9" s="70">
        <v>181.87</v>
      </c>
      <c r="E9" s="71">
        <f t="shared" si="0"/>
        <v>9.0935</v>
      </c>
    </row>
    <row r="10" spans="1:5" ht="60">
      <c r="A10" s="55" t="s">
        <v>13</v>
      </c>
      <c r="B10" s="56">
        <v>40001</v>
      </c>
      <c r="C10" s="56">
        <v>100000</v>
      </c>
      <c r="D10" s="70">
        <v>279</v>
      </c>
      <c r="E10" s="71">
        <f t="shared" si="0"/>
        <v>13.950000000000001</v>
      </c>
    </row>
    <row r="11" spans="1:5" ht="60">
      <c r="A11" s="55" t="s">
        <v>14</v>
      </c>
      <c r="B11" s="56">
        <v>100000</v>
      </c>
      <c r="C11" s="56" t="s">
        <v>3</v>
      </c>
      <c r="D11" s="70">
        <v>397.87</v>
      </c>
      <c r="E11" s="71">
        <f t="shared" si="0"/>
        <v>19.893500000000003</v>
      </c>
    </row>
    <row r="12" spans="1:9" ht="159.75" customHeight="1">
      <c r="A12" s="151" t="s">
        <v>91</v>
      </c>
      <c r="B12" s="152"/>
      <c r="C12" s="152"/>
      <c r="D12" s="152"/>
      <c r="E12" s="153"/>
      <c r="F12" s="77"/>
      <c r="G12" s="77"/>
      <c r="H12" s="77"/>
      <c r="I12" s="77"/>
    </row>
  </sheetData>
  <sheetProtection selectLockedCells="1" selectUnlockedCells="1"/>
  <mergeCells count="6">
    <mergeCell ref="A2:E2"/>
    <mergeCell ref="B3:C3"/>
    <mergeCell ref="A3:A4"/>
    <mergeCell ref="D3:D4"/>
    <mergeCell ref="E3:E4"/>
    <mergeCell ref="A12:E12"/>
  </mergeCells>
  <printOptions/>
  <pageMargins left="0.25" right="0.25" top="0.75" bottom="0.75" header="0.3" footer="0.3"/>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E13"/>
  <sheetViews>
    <sheetView zoomScalePageLayoutView="0" workbookViewId="0" topLeftCell="A2">
      <selection activeCell="D14" sqref="D14"/>
    </sheetView>
  </sheetViews>
  <sheetFormatPr defaultColWidth="9.140625" defaultRowHeight="15"/>
  <cols>
    <col min="1" max="1" width="23.7109375" style="4" bestFit="1" customWidth="1"/>
    <col min="2" max="3" width="8.00390625" style="4" bestFit="1" customWidth="1"/>
    <col min="4" max="4" width="55.57421875" style="4" bestFit="1" customWidth="1"/>
    <col min="5" max="16384" width="9.140625" style="4" customWidth="1"/>
  </cols>
  <sheetData>
    <row r="1" s="10" customFormat="1" ht="27" thickBot="1">
      <c r="E1" s="11" t="s">
        <v>48</v>
      </c>
    </row>
    <row r="2" spans="1:5" s="10" customFormat="1" ht="19.5" thickTop="1">
      <c r="A2" s="154" t="s">
        <v>88</v>
      </c>
      <c r="B2" s="155"/>
      <c r="C2" s="155"/>
      <c r="D2" s="156"/>
      <c r="E2" s="57"/>
    </row>
    <row r="3" spans="1:5" s="10" customFormat="1" ht="18.75">
      <c r="A3" s="157" t="s">
        <v>82</v>
      </c>
      <c r="B3" s="158"/>
      <c r="C3" s="158"/>
      <c r="D3" s="159"/>
      <c r="E3" s="57"/>
    </row>
    <row r="4" spans="1:4" s="10" customFormat="1" ht="21.75" thickBot="1">
      <c r="A4" s="160" t="s">
        <v>89</v>
      </c>
      <c r="B4" s="161"/>
      <c r="C4" s="161"/>
      <c r="D4" s="162"/>
    </row>
    <row r="5" spans="1:4" ht="30" customHeight="1" thickTop="1">
      <c r="A5" s="165" t="s">
        <v>0</v>
      </c>
      <c r="B5" s="163" t="s">
        <v>4</v>
      </c>
      <c r="C5" s="164"/>
      <c r="D5" s="166" t="s">
        <v>83</v>
      </c>
    </row>
    <row r="6" spans="1:4" ht="33.75" customHeight="1" thickBot="1">
      <c r="A6" s="149"/>
      <c r="B6" s="1" t="s">
        <v>1</v>
      </c>
      <c r="C6" s="1" t="s">
        <v>2</v>
      </c>
      <c r="D6" s="167"/>
    </row>
    <row r="7" spans="1:4" ht="45">
      <c r="A7" s="2" t="s">
        <v>18</v>
      </c>
      <c r="B7" s="3">
        <v>0</v>
      </c>
      <c r="C7" s="3">
        <v>1000</v>
      </c>
      <c r="D7" s="74">
        <v>13.83</v>
      </c>
    </row>
    <row r="8" spans="1:4" ht="45">
      <c r="A8" s="2" t="s">
        <v>19</v>
      </c>
      <c r="B8" s="3">
        <v>1001</v>
      </c>
      <c r="C8" s="3">
        <v>3000</v>
      </c>
      <c r="D8" s="75">
        <v>18.02</v>
      </c>
    </row>
    <row r="9" spans="1:4" ht="45">
      <c r="A9" s="2" t="s">
        <v>20</v>
      </c>
      <c r="B9" s="3">
        <v>3001</v>
      </c>
      <c r="C9" s="3">
        <v>6000</v>
      </c>
      <c r="D9" s="75">
        <v>23.56</v>
      </c>
    </row>
    <row r="10" spans="1:4" ht="45">
      <c r="A10" s="2" t="s">
        <v>21</v>
      </c>
      <c r="B10" s="3">
        <v>6001</v>
      </c>
      <c r="C10" s="3">
        <v>15000</v>
      </c>
      <c r="D10" s="75">
        <v>30.52</v>
      </c>
    </row>
    <row r="11" spans="1:4" ht="60">
      <c r="A11" s="2" t="s">
        <v>22</v>
      </c>
      <c r="B11" s="3">
        <v>15001</v>
      </c>
      <c r="C11" s="3">
        <v>40000</v>
      </c>
      <c r="D11" s="75">
        <v>42.6</v>
      </c>
    </row>
    <row r="12" spans="1:4" ht="60">
      <c r="A12" s="2" t="s">
        <v>23</v>
      </c>
      <c r="B12" s="3">
        <v>40001</v>
      </c>
      <c r="C12" s="3">
        <v>100000</v>
      </c>
      <c r="D12" s="75">
        <v>59.61</v>
      </c>
    </row>
    <row r="13" spans="1:4" ht="60.75" thickBot="1">
      <c r="A13" s="2" t="s">
        <v>24</v>
      </c>
      <c r="B13" s="3">
        <v>100000</v>
      </c>
      <c r="C13" s="3" t="s">
        <v>3</v>
      </c>
      <c r="D13" s="76">
        <v>82.47</v>
      </c>
    </row>
  </sheetData>
  <sheetProtection selectLockedCells="1" selectUnlockedCells="1"/>
  <mergeCells count="6">
    <mergeCell ref="A2:D2"/>
    <mergeCell ref="A3:D3"/>
    <mergeCell ref="A4:D4"/>
    <mergeCell ref="B5:C5"/>
    <mergeCell ref="A5:A6"/>
    <mergeCell ref="D5:D6"/>
  </mergeCells>
  <printOptions/>
  <pageMargins left="0.25" right="0.25" top="0.75" bottom="0.75" header="0.3" footer="0.3"/>
  <pageSetup fitToHeight="1" fitToWidth="1" horizontalDpi="1200" verticalDpi="1200" orientation="landscape"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 Squizzato</dc:creator>
  <cp:keywords/>
  <dc:description/>
  <cp:lastModifiedBy>Utente</cp:lastModifiedBy>
  <cp:lastPrinted>2011-03-03T14:46:54Z</cp:lastPrinted>
  <dcterms:created xsi:type="dcterms:W3CDTF">2010-01-31T20:29:40Z</dcterms:created>
  <dcterms:modified xsi:type="dcterms:W3CDTF">2023-06-26T09:22:30Z</dcterms:modified>
  <cp:category/>
  <cp:version/>
  <cp:contentType/>
  <cp:contentStatus/>
</cp:coreProperties>
</file>